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LYP\Desktop\"/>
    </mc:Choice>
  </mc:AlternateContent>
  <bookViews>
    <workbookView xWindow="0" yWindow="0" windowWidth="15360" windowHeight="96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Sheet1!$A$1:$Z$47</definedName>
    <definedName name="_xlnm.Print_Titles" localSheetId="0">Sheet1!$1:$13</definedName>
  </definedNames>
  <calcPr calcId="152511" refMode="R1C1"/>
</workbook>
</file>

<file path=xl/calcChain.xml><?xml version="1.0" encoding="utf-8"?>
<calcChain xmlns="http://schemas.openxmlformats.org/spreadsheetml/2006/main">
  <c r="P16" i="1" l="1"/>
  <c r="O16" i="1"/>
  <c r="N16" i="1"/>
  <c r="M16" i="1"/>
  <c r="W16" i="1"/>
  <c r="P18" i="1"/>
  <c r="O18" i="1"/>
  <c r="N18" i="1"/>
  <c r="M18" i="1"/>
  <c r="W18" i="1"/>
  <c r="P20" i="1"/>
  <c r="O20" i="1"/>
  <c r="N20" i="1"/>
  <c r="M20" i="1"/>
  <c r="W20" i="1"/>
  <c r="P22" i="1"/>
  <c r="O22" i="1"/>
  <c r="N22" i="1"/>
  <c r="M22" i="1"/>
  <c r="W22" i="1"/>
  <c r="P24" i="1"/>
  <c r="O24" i="1"/>
  <c r="N24" i="1"/>
  <c r="M24" i="1"/>
  <c r="W24" i="1"/>
  <c r="P26" i="1"/>
  <c r="O26" i="1"/>
  <c r="N26" i="1"/>
  <c r="M26" i="1"/>
  <c r="W26" i="1"/>
  <c r="P28" i="1"/>
  <c r="O28" i="1"/>
  <c r="N28" i="1"/>
  <c r="M28" i="1"/>
  <c r="W28" i="1"/>
  <c r="P30" i="1"/>
  <c r="O30" i="1"/>
  <c r="N30" i="1"/>
  <c r="M30" i="1"/>
  <c r="W30" i="1"/>
  <c r="BX3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W276" i="1"/>
  <c r="M33" i="1"/>
  <c r="N33" i="1"/>
  <c r="O33" i="1"/>
  <c r="P33" i="1"/>
  <c r="W33" i="1"/>
  <c r="M35" i="1"/>
  <c r="N35" i="1"/>
  <c r="O35" i="1"/>
  <c r="P35" i="1"/>
  <c r="W35" i="1"/>
  <c r="E37" i="1"/>
  <c r="F37" i="1"/>
  <c r="G37" i="1"/>
  <c r="H37" i="1"/>
  <c r="I37" i="1"/>
  <c r="J37" i="1"/>
  <c r="K37" i="1"/>
  <c r="L37" i="1"/>
  <c r="M37" i="1"/>
  <c r="N37" i="1"/>
  <c r="O37" i="1"/>
  <c r="P37" i="1"/>
  <c r="W37" i="1"/>
  <c r="E39" i="1"/>
  <c r="Q39" i="1" s="1"/>
  <c r="X39" i="1" s="1"/>
  <c r="Z39" i="1" s="1"/>
  <c r="F39" i="1"/>
  <c r="G39" i="1"/>
  <c r="H39" i="1"/>
  <c r="I39" i="1"/>
  <c r="J39" i="1"/>
  <c r="K39" i="1"/>
  <c r="L39" i="1"/>
  <c r="M39" i="1"/>
  <c r="N39" i="1"/>
  <c r="O39" i="1"/>
  <c r="P39" i="1"/>
  <c r="W39" i="1"/>
  <c r="M41" i="1"/>
  <c r="N41" i="1"/>
  <c r="O41" i="1"/>
  <c r="P41" i="1"/>
  <c r="W41" i="1"/>
  <c r="M43" i="1"/>
  <c r="N43" i="1"/>
  <c r="O43" i="1"/>
  <c r="P43" i="1"/>
  <c r="W43" i="1"/>
  <c r="M45" i="1"/>
  <c r="N45" i="1"/>
  <c r="O45" i="1"/>
  <c r="P45" i="1"/>
  <c r="W45" i="1"/>
  <c r="E47" i="1"/>
  <c r="F47" i="1"/>
  <c r="G47" i="1"/>
  <c r="H47" i="1"/>
  <c r="I47" i="1"/>
  <c r="J47" i="1"/>
  <c r="K47" i="1"/>
  <c r="L47" i="1"/>
  <c r="M47" i="1"/>
  <c r="N47" i="1"/>
  <c r="O47" i="1"/>
  <c r="P47" i="1"/>
  <c r="W47" i="1"/>
  <c r="E50" i="1"/>
  <c r="F50" i="1"/>
  <c r="G50" i="1"/>
  <c r="H50" i="1"/>
  <c r="I50" i="1"/>
  <c r="J50" i="1"/>
  <c r="K50" i="1"/>
  <c r="L50" i="1"/>
  <c r="M50" i="1"/>
  <c r="N50" i="1"/>
  <c r="O50" i="1"/>
  <c r="P50" i="1"/>
  <c r="W50" i="1"/>
  <c r="E52" i="1"/>
  <c r="F52" i="1"/>
  <c r="G52" i="1"/>
  <c r="H52" i="1"/>
  <c r="I52" i="1"/>
  <c r="J52" i="1"/>
  <c r="K52" i="1"/>
  <c r="L52" i="1"/>
  <c r="M52" i="1"/>
  <c r="N52" i="1"/>
  <c r="O52" i="1"/>
  <c r="P52" i="1"/>
  <c r="W52" i="1"/>
  <c r="E54" i="1"/>
  <c r="F54" i="1"/>
  <c r="G54" i="1"/>
  <c r="H54" i="1"/>
  <c r="I54" i="1"/>
  <c r="J54" i="1"/>
  <c r="K54" i="1"/>
  <c r="L54" i="1"/>
  <c r="M54" i="1"/>
  <c r="N54" i="1"/>
  <c r="O54" i="1"/>
  <c r="P54" i="1"/>
  <c r="W54" i="1"/>
  <c r="E56" i="1"/>
  <c r="F56" i="1"/>
  <c r="Q56" i="1" s="1"/>
  <c r="X56" i="1" s="1"/>
  <c r="Z56" i="1" s="1"/>
  <c r="G56" i="1"/>
  <c r="H56" i="1"/>
  <c r="I56" i="1"/>
  <c r="J56" i="1"/>
  <c r="K56" i="1"/>
  <c r="L56" i="1"/>
  <c r="M56" i="1"/>
  <c r="N56" i="1"/>
  <c r="O56" i="1"/>
  <c r="P56" i="1"/>
  <c r="W56" i="1"/>
  <c r="E58" i="1"/>
  <c r="F58" i="1"/>
  <c r="G58" i="1"/>
  <c r="H58" i="1"/>
  <c r="I58" i="1"/>
  <c r="J58" i="1"/>
  <c r="K58" i="1"/>
  <c r="L58" i="1"/>
  <c r="M58" i="1"/>
  <c r="N58" i="1"/>
  <c r="O58" i="1"/>
  <c r="P58" i="1"/>
  <c r="W58" i="1"/>
  <c r="E60" i="1"/>
  <c r="F60" i="1"/>
  <c r="G60" i="1"/>
  <c r="H60" i="1"/>
  <c r="I60" i="1"/>
  <c r="J60" i="1"/>
  <c r="K60" i="1"/>
  <c r="L60" i="1"/>
  <c r="M60" i="1"/>
  <c r="N60" i="1"/>
  <c r="O60" i="1"/>
  <c r="P60" i="1"/>
  <c r="W60" i="1"/>
  <c r="E62" i="1"/>
  <c r="F62" i="1"/>
  <c r="G62" i="1"/>
  <c r="H62" i="1"/>
  <c r="I62" i="1"/>
  <c r="J62" i="1"/>
  <c r="K62" i="1"/>
  <c r="L62" i="1"/>
  <c r="M62" i="1"/>
  <c r="N62" i="1"/>
  <c r="O62" i="1"/>
  <c r="P62" i="1"/>
  <c r="W62" i="1"/>
  <c r="E64" i="1"/>
  <c r="F64" i="1"/>
  <c r="G64" i="1"/>
  <c r="H64" i="1"/>
  <c r="I64" i="1"/>
  <c r="J64" i="1"/>
  <c r="K64" i="1"/>
  <c r="L64" i="1"/>
  <c r="M64" i="1"/>
  <c r="N64" i="1"/>
  <c r="O64" i="1"/>
  <c r="P64" i="1"/>
  <c r="W64" i="1"/>
  <c r="E67" i="1"/>
  <c r="F67" i="1"/>
  <c r="G67" i="1"/>
  <c r="H67" i="1"/>
  <c r="I67" i="1"/>
  <c r="J67" i="1"/>
  <c r="K67" i="1"/>
  <c r="L67" i="1"/>
  <c r="M67" i="1"/>
  <c r="N67" i="1"/>
  <c r="O67" i="1"/>
  <c r="P67" i="1"/>
  <c r="W67" i="1"/>
  <c r="E69" i="1"/>
  <c r="F69" i="1"/>
  <c r="G69" i="1"/>
  <c r="H69" i="1"/>
  <c r="I69" i="1"/>
  <c r="J69" i="1"/>
  <c r="K69" i="1"/>
  <c r="L69" i="1"/>
  <c r="M69" i="1"/>
  <c r="N69" i="1"/>
  <c r="O69" i="1"/>
  <c r="P69" i="1"/>
  <c r="W69" i="1"/>
  <c r="E71" i="1"/>
  <c r="F71" i="1"/>
  <c r="G71" i="1"/>
  <c r="H71" i="1"/>
  <c r="I71" i="1"/>
  <c r="J71" i="1"/>
  <c r="K71" i="1"/>
  <c r="L71" i="1"/>
  <c r="M71" i="1"/>
  <c r="N71" i="1"/>
  <c r="O71" i="1"/>
  <c r="P71" i="1"/>
  <c r="W71" i="1"/>
  <c r="E73" i="1"/>
  <c r="F73" i="1"/>
  <c r="G73" i="1"/>
  <c r="H73" i="1"/>
  <c r="I73" i="1"/>
  <c r="J73" i="1"/>
  <c r="K73" i="1"/>
  <c r="L73" i="1"/>
  <c r="M73" i="1"/>
  <c r="N73" i="1"/>
  <c r="O73" i="1"/>
  <c r="P73" i="1"/>
  <c r="W73" i="1"/>
  <c r="E75" i="1"/>
  <c r="F75" i="1"/>
  <c r="G75" i="1"/>
  <c r="H75" i="1"/>
  <c r="I75" i="1"/>
  <c r="J75" i="1"/>
  <c r="K75" i="1"/>
  <c r="L75" i="1"/>
  <c r="M75" i="1"/>
  <c r="N75" i="1"/>
  <c r="O75" i="1"/>
  <c r="P75" i="1"/>
  <c r="W75" i="1"/>
  <c r="E77" i="1"/>
  <c r="F77" i="1"/>
  <c r="G77" i="1"/>
  <c r="H77" i="1"/>
  <c r="I77" i="1"/>
  <c r="J77" i="1"/>
  <c r="K77" i="1"/>
  <c r="L77" i="1"/>
  <c r="M77" i="1"/>
  <c r="N77" i="1"/>
  <c r="O77" i="1"/>
  <c r="P77" i="1"/>
  <c r="W77" i="1"/>
  <c r="E79" i="1"/>
  <c r="F79" i="1"/>
  <c r="G79" i="1"/>
  <c r="H79" i="1"/>
  <c r="I79" i="1"/>
  <c r="J79" i="1"/>
  <c r="K79" i="1"/>
  <c r="L79" i="1"/>
  <c r="M79" i="1"/>
  <c r="N79" i="1"/>
  <c r="O79" i="1"/>
  <c r="P79" i="1"/>
  <c r="W79" i="1"/>
  <c r="E81" i="1"/>
  <c r="F81" i="1"/>
  <c r="G81" i="1"/>
  <c r="H81" i="1"/>
  <c r="I81" i="1"/>
  <c r="J81" i="1"/>
  <c r="K81" i="1"/>
  <c r="L81" i="1"/>
  <c r="M81" i="1"/>
  <c r="N81" i="1"/>
  <c r="O81" i="1"/>
  <c r="P81" i="1"/>
  <c r="W81" i="1"/>
  <c r="E84" i="1"/>
  <c r="F84" i="1"/>
  <c r="G84" i="1"/>
  <c r="H84" i="1"/>
  <c r="I84" i="1"/>
  <c r="J84" i="1"/>
  <c r="K84" i="1"/>
  <c r="L84" i="1"/>
  <c r="M84" i="1"/>
  <c r="N84" i="1"/>
  <c r="O84" i="1"/>
  <c r="P84" i="1"/>
  <c r="W84" i="1"/>
  <c r="E86" i="1"/>
  <c r="F86" i="1"/>
  <c r="G86" i="1"/>
  <c r="H86" i="1"/>
  <c r="I86" i="1"/>
  <c r="J86" i="1"/>
  <c r="K86" i="1"/>
  <c r="L86" i="1"/>
  <c r="M86" i="1"/>
  <c r="N86" i="1"/>
  <c r="O86" i="1"/>
  <c r="P86" i="1"/>
  <c r="W86" i="1"/>
  <c r="E88" i="1"/>
  <c r="F88" i="1"/>
  <c r="G88" i="1"/>
  <c r="H88" i="1"/>
  <c r="I88" i="1"/>
  <c r="J88" i="1"/>
  <c r="K88" i="1"/>
  <c r="L88" i="1"/>
  <c r="M88" i="1"/>
  <c r="N88" i="1"/>
  <c r="O88" i="1"/>
  <c r="P88" i="1"/>
  <c r="W88" i="1"/>
  <c r="E90" i="1"/>
  <c r="F90" i="1"/>
  <c r="G90" i="1"/>
  <c r="H90" i="1"/>
  <c r="I90" i="1"/>
  <c r="J90" i="1"/>
  <c r="K90" i="1"/>
  <c r="L90" i="1"/>
  <c r="M90" i="1"/>
  <c r="N90" i="1"/>
  <c r="O90" i="1"/>
  <c r="P90" i="1"/>
  <c r="W90" i="1"/>
  <c r="E92" i="1"/>
  <c r="F92" i="1"/>
  <c r="G92" i="1"/>
  <c r="H92" i="1"/>
  <c r="I92" i="1"/>
  <c r="J92" i="1"/>
  <c r="K92" i="1"/>
  <c r="L92" i="1"/>
  <c r="M92" i="1"/>
  <c r="N92" i="1"/>
  <c r="O92" i="1"/>
  <c r="P92" i="1"/>
  <c r="W92" i="1"/>
  <c r="E94" i="1"/>
  <c r="F94" i="1"/>
  <c r="G94" i="1"/>
  <c r="H94" i="1"/>
  <c r="I94" i="1"/>
  <c r="J94" i="1"/>
  <c r="K94" i="1"/>
  <c r="L94" i="1"/>
  <c r="M94" i="1"/>
  <c r="N94" i="1"/>
  <c r="O94" i="1"/>
  <c r="P94" i="1"/>
  <c r="W94" i="1"/>
  <c r="E96" i="1"/>
  <c r="F96" i="1"/>
  <c r="G96" i="1"/>
  <c r="H96" i="1"/>
  <c r="I96" i="1"/>
  <c r="J96" i="1"/>
  <c r="K96" i="1"/>
  <c r="L96" i="1"/>
  <c r="M96" i="1"/>
  <c r="N96" i="1"/>
  <c r="O96" i="1"/>
  <c r="P96" i="1"/>
  <c r="W96" i="1"/>
  <c r="E98" i="1"/>
  <c r="F98" i="1"/>
  <c r="G98" i="1"/>
  <c r="H98" i="1"/>
  <c r="I98" i="1"/>
  <c r="J98" i="1"/>
  <c r="K98" i="1"/>
  <c r="L98" i="1"/>
  <c r="M98" i="1"/>
  <c r="N98" i="1"/>
  <c r="O98" i="1"/>
  <c r="P98" i="1"/>
  <c r="W98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W101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W103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W105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W107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W109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W111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W113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W115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W118" i="1"/>
  <c r="E120" i="1"/>
  <c r="F120" i="1"/>
  <c r="G120" i="1"/>
  <c r="H120" i="1"/>
  <c r="I120" i="1"/>
  <c r="J120" i="1"/>
  <c r="Q120" i="1" s="1"/>
  <c r="X120" i="1" s="1"/>
  <c r="Z120" i="1" s="1"/>
  <c r="K120" i="1"/>
  <c r="L120" i="1"/>
  <c r="M120" i="1"/>
  <c r="N120" i="1"/>
  <c r="O120" i="1"/>
  <c r="P120" i="1"/>
  <c r="W120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W122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W124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W126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W128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W130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W132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W135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W137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W139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W141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W143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W145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W147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W149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W152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W154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W156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W158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W160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W162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W164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W166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W169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W171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W173" i="1"/>
  <c r="E175" i="1"/>
  <c r="Q175" i="1" s="1"/>
  <c r="X175" i="1" s="1"/>
  <c r="Z175" i="1" s="1"/>
  <c r="F175" i="1"/>
  <c r="G175" i="1"/>
  <c r="H175" i="1"/>
  <c r="I175" i="1"/>
  <c r="J175" i="1"/>
  <c r="K175" i="1"/>
  <c r="L175" i="1"/>
  <c r="M175" i="1"/>
  <c r="N175" i="1"/>
  <c r="O175" i="1"/>
  <c r="P175" i="1"/>
  <c r="W175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W177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W179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W181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W183" i="1"/>
  <c r="E186" i="1"/>
  <c r="F186" i="1"/>
  <c r="Q186" i="1" s="1"/>
  <c r="X186" i="1" s="1"/>
  <c r="G186" i="1"/>
  <c r="H186" i="1"/>
  <c r="I186" i="1"/>
  <c r="J186" i="1"/>
  <c r="K186" i="1"/>
  <c r="L186" i="1"/>
  <c r="M186" i="1"/>
  <c r="N186" i="1"/>
  <c r="O186" i="1"/>
  <c r="P186" i="1"/>
  <c r="W186" i="1"/>
  <c r="E188" i="1"/>
  <c r="F188" i="1"/>
  <c r="G188" i="1"/>
  <c r="H188" i="1"/>
  <c r="I188" i="1"/>
  <c r="J188" i="1"/>
  <c r="Q188" i="1" s="1"/>
  <c r="X188" i="1" s="1"/>
  <c r="Z188" i="1" s="1"/>
  <c r="K188" i="1"/>
  <c r="L188" i="1"/>
  <c r="M188" i="1"/>
  <c r="N188" i="1"/>
  <c r="O188" i="1"/>
  <c r="P188" i="1"/>
  <c r="W188" i="1"/>
  <c r="E190" i="1"/>
  <c r="Q190" i="1" s="1"/>
  <c r="X190" i="1" s="1"/>
  <c r="F190" i="1"/>
  <c r="G190" i="1"/>
  <c r="H190" i="1"/>
  <c r="I190" i="1"/>
  <c r="J190" i="1"/>
  <c r="K190" i="1"/>
  <c r="L190" i="1"/>
  <c r="M190" i="1"/>
  <c r="N190" i="1"/>
  <c r="O190" i="1"/>
  <c r="P190" i="1"/>
  <c r="W190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W192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W194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W196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W198" i="1"/>
  <c r="E200" i="1"/>
  <c r="F200" i="1"/>
  <c r="Q200" i="1" s="1"/>
  <c r="X200" i="1" s="1"/>
  <c r="Z200" i="1" s="1"/>
  <c r="G200" i="1"/>
  <c r="H200" i="1"/>
  <c r="I200" i="1"/>
  <c r="J200" i="1"/>
  <c r="K200" i="1"/>
  <c r="L200" i="1"/>
  <c r="M200" i="1"/>
  <c r="N200" i="1"/>
  <c r="O200" i="1"/>
  <c r="P200" i="1"/>
  <c r="W200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W203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W205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W207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W209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W211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W213" i="1"/>
  <c r="E215" i="1"/>
  <c r="Q215" i="1" s="1"/>
  <c r="X215" i="1" s="1"/>
  <c r="Z215" i="1" s="1"/>
  <c r="F215" i="1"/>
  <c r="G215" i="1"/>
  <c r="H215" i="1"/>
  <c r="I215" i="1"/>
  <c r="J215" i="1"/>
  <c r="K215" i="1"/>
  <c r="L215" i="1"/>
  <c r="M215" i="1"/>
  <c r="N215" i="1"/>
  <c r="O215" i="1"/>
  <c r="P215" i="1"/>
  <c r="W215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W217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W22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W222" i="1"/>
  <c r="E224" i="1"/>
  <c r="Q224" i="1" s="1"/>
  <c r="X224" i="1" s="1"/>
  <c r="Z224" i="1" s="1"/>
  <c r="F224" i="1"/>
  <c r="G224" i="1"/>
  <c r="H224" i="1"/>
  <c r="I224" i="1"/>
  <c r="J224" i="1"/>
  <c r="K224" i="1"/>
  <c r="L224" i="1"/>
  <c r="M224" i="1"/>
  <c r="N224" i="1"/>
  <c r="O224" i="1"/>
  <c r="P224" i="1"/>
  <c r="W224" i="1"/>
  <c r="E226" i="1"/>
  <c r="F226" i="1"/>
  <c r="Q226" i="1" s="1"/>
  <c r="X226" i="1" s="1"/>
  <c r="Z226" i="1" s="1"/>
  <c r="G226" i="1"/>
  <c r="H226" i="1"/>
  <c r="I226" i="1"/>
  <c r="J226" i="1"/>
  <c r="K226" i="1"/>
  <c r="L226" i="1"/>
  <c r="M226" i="1"/>
  <c r="N226" i="1"/>
  <c r="O226" i="1"/>
  <c r="P226" i="1"/>
  <c r="W226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W228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W230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W232" i="1"/>
  <c r="E234" i="1"/>
  <c r="F234" i="1"/>
  <c r="G234" i="1"/>
  <c r="H234" i="1"/>
  <c r="I234" i="1"/>
  <c r="Q234" i="1" s="1"/>
  <c r="X234" i="1" s="1"/>
  <c r="Z234" i="1" s="1"/>
  <c r="J234" i="1"/>
  <c r="K234" i="1"/>
  <c r="L234" i="1"/>
  <c r="M234" i="1"/>
  <c r="N234" i="1"/>
  <c r="O234" i="1"/>
  <c r="P234" i="1"/>
  <c r="W234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W236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W238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W240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W242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W244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W246" i="1"/>
  <c r="E248" i="1"/>
  <c r="F248" i="1"/>
  <c r="Q248" i="1" s="1"/>
  <c r="X248" i="1" s="1"/>
  <c r="Z248" i="1" s="1"/>
  <c r="G248" i="1"/>
  <c r="H248" i="1"/>
  <c r="I248" i="1"/>
  <c r="J248" i="1"/>
  <c r="K248" i="1"/>
  <c r="L248" i="1"/>
  <c r="M248" i="1"/>
  <c r="N248" i="1"/>
  <c r="O248" i="1"/>
  <c r="P248" i="1"/>
  <c r="W248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W250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W252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W254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W256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W258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W260" i="1"/>
  <c r="E262" i="1"/>
  <c r="Q262" i="1" s="1"/>
  <c r="X262" i="1" s="1"/>
  <c r="Z262" i="1" s="1"/>
  <c r="F262" i="1"/>
  <c r="G262" i="1"/>
  <c r="H262" i="1"/>
  <c r="I262" i="1"/>
  <c r="J262" i="1"/>
  <c r="K262" i="1"/>
  <c r="L262" i="1"/>
  <c r="M262" i="1"/>
  <c r="N262" i="1"/>
  <c r="O262" i="1"/>
  <c r="P262" i="1"/>
  <c r="W262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W264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W266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W268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W270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W272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W274" i="1"/>
  <c r="P12" i="1"/>
  <c r="O12" i="1"/>
  <c r="N12" i="1"/>
  <c r="M12" i="1"/>
  <c r="L12" i="1"/>
  <c r="K12" i="1"/>
  <c r="J12" i="1"/>
  <c r="I12" i="1"/>
  <c r="H12" i="1"/>
  <c r="G12" i="1"/>
  <c r="F12" i="1"/>
  <c r="E12" i="1"/>
  <c r="AY4" i="1"/>
  <c r="AZ4" i="1"/>
  <c r="AY18" i="1" s="1"/>
  <c r="BA4" i="1"/>
  <c r="AT4" i="1"/>
  <c r="AT12" i="1" s="1"/>
  <c r="AU4" i="1"/>
  <c r="AV4" i="1"/>
  <c r="CO4" i="1"/>
  <c r="CM8" i="1" s="1"/>
  <c r="CN4" i="1"/>
  <c r="CM18" i="1" s="1"/>
  <c r="CM4" i="1"/>
  <c r="CO3" i="1"/>
  <c r="CN3" i="1"/>
  <c r="CM3" i="1"/>
  <c r="CL3" i="1"/>
  <c r="CJ4" i="1"/>
  <c r="CH10" i="1" s="1"/>
  <c r="CI4" i="1"/>
  <c r="CH4" i="1"/>
  <c r="CH9" i="1" s="1"/>
  <c r="CJ3" i="1"/>
  <c r="CI3" i="1"/>
  <c r="CG10" i="1" s="1"/>
  <c r="CH3" i="1"/>
  <c r="CG3" i="1"/>
  <c r="CD4" i="1"/>
  <c r="CE4" i="1"/>
  <c r="CC9" i="1" s="1"/>
  <c r="CC4" i="1"/>
  <c r="CE3" i="1"/>
  <c r="CB10" i="1" s="1"/>
  <c r="CD3" i="1"/>
  <c r="CC3" i="1"/>
  <c r="CB3" i="1"/>
  <c r="BZ4" i="1"/>
  <c r="BX10" i="1" s="1"/>
  <c r="BY4" i="1"/>
  <c r="BX4" i="1"/>
  <c r="BX12" i="1" s="1"/>
  <c r="BZ3" i="1"/>
  <c r="BY3" i="1"/>
  <c r="BW3" i="1"/>
  <c r="BU4" i="1"/>
  <c r="BS10" i="1" s="1"/>
  <c r="BT4" i="1"/>
  <c r="BS18" i="1" s="1"/>
  <c r="BS4" i="1"/>
  <c r="BS19" i="1" s="1"/>
  <c r="BU3" i="1"/>
  <c r="BT3" i="1"/>
  <c r="BR17" i="1" s="1"/>
  <c r="BS3" i="1"/>
  <c r="BR3" i="1"/>
  <c r="BR19" i="1" s="1"/>
  <c r="BP4" i="1"/>
  <c r="BN10" i="1" s="1"/>
  <c r="BO4" i="1"/>
  <c r="BN18" i="1" s="1"/>
  <c r="BN4" i="1"/>
  <c r="BN12" i="1" s="1"/>
  <c r="BP3" i="1"/>
  <c r="BM14" i="1" s="1"/>
  <c r="BO3" i="1"/>
  <c r="BN3" i="1"/>
  <c r="BM13" i="1" s="1"/>
  <c r="BM3" i="1"/>
  <c r="BK4" i="1"/>
  <c r="BI10" i="1" s="1"/>
  <c r="BJ4" i="1"/>
  <c r="BI4" i="1"/>
  <c r="BI12" i="1" s="1"/>
  <c r="BK3" i="1"/>
  <c r="BH9" i="1" s="1"/>
  <c r="BJ3" i="1"/>
  <c r="BI3" i="1"/>
  <c r="BH3" i="1"/>
  <c r="BF4" i="1"/>
  <c r="BD10" i="1" s="1"/>
  <c r="BE4" i="1"/>
  <c r="BD4" i="1"/>
  <c r="BD12" i="1" s="1"/>
  <c r="BF3" i="1"/>
  <c r="BE3" i="1"/>
  <c r="BD3" i="1"/>
  <c r="BC18" i="1" s="1"/>
  <c r="BC3" i="1"/>
  <c r="BC16" i="1" s="1"/>
  <c r="BA3" i="1"/>
  <c r="AZ3" i="1"/>
  <c r="AX18" i="1" s="1"/>
  <c r="AY3" i="1"/>
  <c r="AX13" i="1" s="1"/>
  <c r="AX3" i="1"/>
  <c r="AX16" i="1" s="1"/>
  <c r="AV3" i="1"/>
  <c r="AS10" i="1" s="1"/>
  <c r="AU3" i="1"/>
  <c r="AT3" i="1"/>
  <c r="AS3" i="1"/>
  <c r="AS16" i="1" s="1"/>
  <c r="AQ4" i="1"/>
  <c r="AO10" i="1" s="1"/>
  <c r="AP4" i="1"/>
  <c r="AO18" i="1" s="1"/>
  <c r="AO4" i="1"/>
  <c r="AQ3" i="1"/>
  <c r="AN8" i="1" s="1"/>
  <c r="AP3" i="1"/>
  <c r="AO3" i="1"/>
  <c r="AN3" i="1"/>
  <c r="AL3" i="1"/>
  <c r="BH41" i="1" s="1"/>
  <c r="AK3" i="1"/>
  <c r="AJ3" i="1"/>
  <c r="BH44" i="1" s="1"/>
  <c r="AI3" i="1"/>
  <c r="AX48" i="1" s="1"/>
  <c r="AL4" i="1"/>
  <c r="AJ10" i="1" s="1"/>
  <c r="AK4" i="1"/>
  <c r="AJ4" i="1"/>
  <c r="BD45" i="1" s="1"/>
  <c r="BD56" i="1" s="1"/>
  <c r="AT18" i="1"/>
  <c r="BW12" i="1"/>
  <c r="BW13" i="1"/>
  <c r="BW15" i="1"/>
  <c r="CC8" i="1"/>
  <c r="CB16" i="1"/>
  <c r="CG12" i="1"/>
  <c r="CL10" i="1"/>
  <c r="CL14" i="1"/>
  <c r="CL17" i="1"/>
  <c r="CL19" i="1"/>
  <c r="AY10" i="1"/>
  <c r="CM10" i="1"/>
  <c r="CM12" i="1"/>
  <c r="BX18" i="1"/>
  <c r="CC18" i="1"/>
  <c r="CC19" i="1"/>
  <c r="AS36" i="1"/>
  <c r="AT36" i="1"/>
  <c r="AU36" i="1"/>
  <c r="AV36" i="1"/>
  <c r="AX36" i="1"/>
  <c r="AY36" i="1"/>
  <c r="AZ36" i="1"/>
  <c r="BA36" i="1"/>
  <c r="BC36" i="1"/>
  <c r="BD36" i="1"/>
  <c r="BE36" i="1"/>
  <c r="BF36" i="1"/>
  <c r="BH36" i="1"/>
  <c r="BI36" i="1"/>
  <c r="BJ36" i="1"/>
  <c r="BK36" i="1"/>
  <c r="AT37" i="1"/>
  <c r="AU37" i="1"/>
  <c r="AV37" i="1"/>
  <c r="AY37" i="1"/>
  <c r="AZ37" i="1"/>
  <c r="BA37" i="1"/>
  <c r="BD37" i="1"/>
  <c r="BE37" i="1"/>
  <c r="BF37" i="1"/>
  <c r="BI37" i="1"/>
  <c r="BJ37" i="1"/>
  <c r="BK37" i="1"/>
  <c r="BC41" i="1"/>
  <c r="AY43" i="1"/>
  <c r="BC44" i="1"/>
  <c r="AT57" i="1"/>
  <c r="AY57" i="1"/>
  <c r="BD57" i="1"/>
  <c r="BI57" i="1"/>
  <c r="B252" i="1"/>
  <c r="R77" i="1" s="1"/>
  <c r="S278" i="1"/>
  <c r="T278" i="1"/>
  <c r="U278" i="1"/>
  <c r="V278" i="1"/>
  <c r="Q166" i="1"/>
  <c r="X166" i="1" s="1"/>
  <c r="Z166" i="1" s="1"/>
  <c r="Q177" i="1"/>
  <c r="X177" i="1" s="1"/>
  <c r="Z177" i="1" s="1"/>
  <c r="Q222" i="1"/>
  <c r="X222" i="1" s="1"/>
  <c r="Q98" i="1"/>
  <c r="X98" i="1" s="1"/>
  <c r="Z98" i="1" s="1"/>
  <c r="Q96" i="1"/>
  <c r="X96" i="1" s="1"/>
  <c r="BW19" i="1"/>
  <c r="BX8" i="1"/>
  <c r="CB9" i="1"/>
  <c r="CH12" i="1"/>
  <c r="CM19" i="1"/>
  <c r="Q132" i="1"/>
  <c r="X132" i="1" s="1"/>
  <c r="Z132" i="1" s="1"/>
  <c r="Q130" i="1"/>
  <c r="X130" i="1" s="1"/>
  <c r="BM19" i="1"/>
  <c r="BW8" i="1"/>
  <c r="BW11" i="1"/>
  <c r="Q260" i="1"/>
  <c r="X260" i="1" s="1"/>
  <c r="Z260" i="1" s="1"/>
  <c r="Q232" i="1"/>
  <c r="X232" i="1" s="1"/>
  <c r="Z232" i="1" s="1"/>
  <c r="Q196" i="1"/>
  <c r="X196" i="1" s="1"/>
  <c r="Z196" i="1" s="1"/>
  <c r="Q181" i="1"/>
  <c r="X181" i="1" s="1"/>
  <c r="Z181" i="1" s="1"/>
  <c r="Q162" i="1"/>
  <c r="X162" i="1" s="1"/>
  <c r="Z162" i="1" s="1"/>
  <c r="Q147" i="1"/>
  <c r="X147" i="1" s="1"/>
  <c r="Q128" i="1"/>
  <c r="X128" i="1" s="1"/>
  <c r="Z128" i="1" s="1"/>
  <c r="Q113" i="1"/>
  <c r="X113" i="1" s="1"/>
  <c r="Z113" i="1" s="1"/>
  <c r="Q94" i="1"/>
  <c r="X94" i="1" s="1"/>
  <c r="Q79" i="1"/>
  <c r="X79" i="1" s="1"/>
  <c r="Q60" i="1"/>
  <c r="X60" i="1" s="1"/>
  <c r="Z60" i="1" s="1"/>
  <c r="CC12" i="1"/>
  <c r="BW14" i="1"/>
  <c r="BW9" i="1"/>
  <c r="BR8" i="1"/>
  <c r="BC19" i="1"/>
  <c r="Q256" i="1"/>
  <c r="X256" i="1" s="1"/>
  <c r="Q203" i="1"/>
  <c r="X203" i="1" s="1"/>
  <c r="Z203" i="1" s="1"/>
  <c r="Q169" i="1"/>
  <c r="X169" i="1" s="1"/>
  <c r="Z169" i="1" s="1"/>
  <c r="Q152" i="1"/>
  <c r="X152" i="1" s="1"/>
  <c r="Q135" i="1"/>
  <c r="X135" i="1" s="1"/>
  <c r="Q118" i="1"/>
  <c r="X118" i="1" s="1"/>
  <c r="Z118" i="1" s="1"/>
  <c r="Q101" i="1"/>
  <c r="X101" i="1" s="1"/>
  <c r="Z101" i="1" s="1"/>
  <c r="Q84" i="1"/>
  <c r="X84" i="1" s="1"/>
  <c r="Q67" i="1"/>
  <c r="X67" i="1" s="1"/>
  <c r="Z67" i="1" s="1"/>
  <c r="Q50" i="1"/>
  <c r="X50" i="1" s="1"/>
  <c r="Z50" i="1" s="1"/>
  <c r="Q207" i="1"/>
  <c r="X207" i="1" s="1"/>
  <c r="Z207" i="1" s="1"/>
  <c r="Q173" i="1"/>
  <c r="X173" i="1" s="1"/>
  <c r="Z173" i="1" s="1"/>
  <c r="Q156" i="1"/>
  <c r="X156" i="1" s="1"/>
  <c r="Z156" i="1" s="1"/>
  <c r="Q139" i="1"/>
  <c r="X139" i="1" s="1"/>
  <c r="Z139" i="1" s="1"/>
  <c r="Q122" i="1"/>
  <c r="X122" i="1" s="1"/>
  <c r="Z122" i="1" s="1"/>
  <c r="Q105" i="1"/>
  <c r="X105" i="1" s="1"/>
  <c r="Z105" i="1" s="1"/>
  <c r="Q88" i="1"/>
  <c r="X88" i="1" s="1"/>
  <c r="Q71" i="1"/>
  <c r="X71" i="1" s="1"/>
  <c r="Z71" i="1" s="1"/>
  <c r="Q54" i="1"/>
  <c r="X54" i="1" s="1"/>
  <c r="Q37" i="1"/>
  <c r="X37" i="1" s="1"/>
  <c r="Z135" i="1"/>
  <c r="Z222" i="1"/>
  <c r="Z88" i="1"/>
  <c r="Z152" i="1"/>
  <c r="Z94" i="1"/>
  <c r="Z130" i="1"/>
  <c r="Z37" i="1"/>
  <c r="Z256" i="1"/>
  <c r="Z79" i="1"/>
  <c r="Z147" i="1"/>
  <c r="Z96" i="1"/>
  <c r="BH13" i="1" l="1"/>
  <c r="BM8" i="1"/>
  <c r="BH11" i="1"/>
  <c r="BH8" i="1"/>
  <c r="BD19" i="1"/>
  <c r="BC13" i="1"/>
  <c r="AX9" i="1"/>
  <c r="AX19" i="1"/>
  <c r="AN9" i="1"/>
  <c r="AN10" i="1"/>
  <c r="AT43" i="1"/>
  <c r="BI43" i="1"/>
  <c r="BD43" i="1"/>
  <c r="AY45" i="1"/>
  <c r="AY56" i="1" s="1"/>
  <c r="AT52" i="1"/>
  <c r="AI8" i="1"/>
  <c r="AX44" i="1"/>
  <c r="AX41" i="1"/>
  <c r="AI11" i="1"/>
  <c r="AS44" i="1"/>
  <c r="AS41" i="1"/>
  <c r="AI10" i="1"/>
  <c r="BH19" i="1"/>
  <c r="BH48" i="1"/>
  <c r="AS17" i="1"/>
  <c r="AX11" i="1"/>
  <c r="BH16" i="1"/>
  <c r="AN18" i="1"/>
  <c r="AS8" i="1"/>
  <c r="AT19" i="1"/>
  <c r="AI14" i="1"/>
  <c r="AX42" i="1"/>
  <c r="AX45" i="1"/>
  <c r="AI12" i="1"/>
  <c r="BH47" i="1"/>
  <c r="AI15" i="1"/>
  <c r="AN14" i="1"/>
  <c r="AN16" i="1"/>
  <c r="AN12" i="1"/>
  <c r="AO12" i="1"/>
  <c r="AO19" i="1"/>
  <c r="AS11" i="1"/>
  <c r="AS13" i="1"/>
  <c r="AS18" i="1"/>
  <c r="BR15" i="1"/>
  <c r="BR12" i="1"/>
  <c r="BW18" i="1"/>
  <c r="BW16" i="1"/>
  <c r="CG16" i="1"/>
  <c r="CG9" i="1"/>
  <c r="CL8" i="1"/>
  <c r="CL12" i="1"/>
  <c r="Q264" i="1"/>
  <c r="Q250" i="1"/>
  <c r="X250" i="1" s="1"/>
  <c r="Z250" i="1" s="1"/>
  <c r="Q240" i="1"/>
  <c r="X240" i="1" s="1"/>
  <c r="Z240" i="1" s="1"/>
  <c r="Q220" i="1"/>
  <c r="X220" i="1" s="1"/>
  <c r="Z220" i="1" s="1"/>
  <c r="Q217" i="1"/>
  <c r="X217" i="1" s="1"/>
  <c r="Z217" i="1" s="1"/>
  <c r="Q194" i="1"/>
  <c r="X194" i="1" s="1"/>
  <c r="Z194" i="1" s="1"/>
  <c r="Q276" i="1"/>
  <c r="X276" i="1" s="1"/>
  <c r="BR13" i="1"/>
  <c r="CG14" i="1"/>
  <c r="BW10" i="1"/>
  <c r="BN19" i="1"/>
  <c r="CG18" i="1"/>
  <c r="CL18" i="1"/>
  <c r="Q270" i="1"/>
  <c r="X270" i="1" s="1"/>
  <c r="Z270" i="1" s="1"/>
  <c r="Q160" i="1"/>
  <c r="X160" i="1" s="1"/>
  <c r="Z160" i="1" s="1"/>
  <c r="Q149" i="1"/>
  <c r="X149" i="1" s="1"/>
  <c r="Z149" i="1" s="1"/>
  <c r="Q143" i="1"/>
  <c r="X143" i="1" s="1"/>
  <c r="Z143" i="1" s="1"/>
  <c r="Q141" i="1"/>
  <c r="X141" i="1" s="1"/>
  <c r="Q126" i="1"/>
  <c r="X126" i="1" s="1"/>
  <c r="Z126" i="1" s="1"/>
  <c r="Q109" i="1"/>
  <c r="X109" i="1" s="1"/>
  <c r="Z109" i="1" s="1"/>
  <c r="Q103" i="1"/>
  <c r="X103" i="1" s="1"/>
  <c r="Z103" i="1" s="1"/>
  <c r="Q92" i="1"/>
  <c r="X92" i="1" s="1"/>
  <c r="Z92" i="1" s="1"/>
  <c r="Q86" i="1"/>
  <c r="X86" i="1" s="1"/>
  <c r="Z86" i="1" s="1"/>
  <c r="Q75" i="1"/>
  <c r="X75" i="1" s="1"/>
  <c r="Z75" i="1" s="1"/>
  <c r="Q58" i="1"/>
  <c r="X58" i="1" s="1"/>
  <c r="Z58" i="1" s="1"/>
  <c r="BI51" i="1"/>
  <c r="AJ19" i="1"/>
  <c r="AY52" i="1"/>
  <c r="BI42" i="1"/>
  <c r="AS9" i="1"/>
  <c r="AS14" i="1"/>
  <c r="AX17" i="1"/>
  <c r="AX10" i="1"/>
  <c r="AX8" i="1"/>
  <c r="BC8" i="1"/>
  <c r="BC17" i="1"/>
  <c r="BH12" i="1"/>
  <c r="BH15" i="1"/>
  <c r="BM15" i="1"/>
  <c r="BM11" i="1"/>
  <c r="BM18" i="1"/>
  <c r="CB13" i="1"/>
  <c r="CB11" i="1"/>
  <c r="Q254" i="1"/>
  <c r="X254" i="1" s="1"/>
  <c r="Z254" i="1" s="1"/>
  <c r="Q252" i="1"/>
  <c r="X252" i="1" s="1"/>
  <c r="Z252" i="1" s="1"/>
  <c r="Q246" i="1"/>
  <c r="X246" i="1" s="1"/>
  <c r="Z246" i="1" s="1"/>
  <c r="Q213" i="1"/>
  <c r="X213" i="1" s="1"/>
  <c r="Q198" i="1"/>
  <c r="X198" i="1" s="1"/>
  <c r="Z198" i="1" s="1"/>
  <c r="Q183" i="1"/>
  <c r="X183" i="1" s="1"/>
  <c r="Z183" i="1" s="1"/>
  <c r="BR16" i="1"/>
  <c r="AX14" i="1"/>
  <c r="AN17" i="1"/>
  <c r="AY42" i="1"/>
  <c r="AO8" i="1"/>
  <c r="CL13" i="1"/>
  <c r="CB8" i="1"/>
  <c r="AX47" i="1"/>
  <c r="AS42" i="1"/>
  <c r="BS12" i="1"/>
  <c r="CC10" i="1"/>
  <c r="BC11" i="1"/>
  <c r="CL16" i="1"/>
  <c r="CM9" i="1"/>
  <c r="AY9" i="1"/>
  <c r="AY12" i="1"/>
  <c r="Q268" i="1"/>
  <c r="X268" i="1" s="1"/>
  <c r="Z268" i="1" s="1"/>
  <c r="Q171" i="1"/>
  <c r="X171" i="1" s="1"/>
  <c r="Z171" i="1" s="1"/>
  <c r="Q137" i="1"/>
  <c r="X137" i="1" s="1"/>
  <c r="Z137" i="1" s="1"/>
  <c r="Q115" i="1"/>
  <c r="X115" i="1" s="1"/>
  <c r="Z115" i="1" s="1"/>
  <c r="Q90" i="1"/>
  <c r="X90" i="1" s="1"/>
  <c r="Z90" i="1" s="1"/>
  <c r="Q81" i="1"/>
  <c r="X81" i="1" s="1"/>
  <c r="Z81" i="1" s="1"/>
  <c r="Q64" i="1"/>
  <c r="X64" i="1" s="1"/>
  <c r="Z64" i="1" s="1"/>
  <c r="Q62" i="1"/>
  <c r="X62" i="1" s="1"/>
  <c r="Z62" i="1" s="1"/>
  <c r="Q47" i="1"/>
  <c r="X47" i="1" s="1"/>
  <c r="Z47" i="1" s="1"/>
  <c r="O278" i="1"/>
  <c r="BH17" i="1"/>
  <c r="BR18" i="1"/>
  <c r="Q228" i="1"/>
  <c r="X228" i="1" s="1"/>
  <c r="Z228" i="1" s="1"/>
  <c r="Q205" i="1"/>
  <c r="X205" i="1" s="1"/>
  <c r="BC14" i="1"/>
  <c r="BH18" i="1"/>
  <c r="BM10" i="1"/>
  <c r="CB18" i="1"/>
  <c r="CG17" i="1"/>
  <c r="CL15" i="1"/>
  <c r="AT9" i="1"/>
  <c r="Q238" i="1"/>
  <c r="X238" i="1" s="1"/>
  <c r="Q236" i="1"/>
  <c r="X236" i="1" s="1"/>
  <c r="Z236" i="1" s="1"/>
  <c r="BI8" i="1"/>
  <c r="AO9" i="1"/>
  <c r="AJ8" i="1"/>
  <c r="BI45" i="1"/>
  <c r="BI56" i="1" s="1"/>
  <c r="BI52" i="1"/>
  <c r="AT45" i="1"/>
  <c r="AT56" i="1" s="1"/>
  <c r="BD42" i="1"/>
  <c r="AJ12" i="1"/>
  <c r="AS51" i="1"/>
  <c r="BH46" i="1"/>
  <c r="BC52" i="1"/>
  <c r="AX51" i="1"/>
  <c r="BC49" i="1"/>
  <c r="AI13" i="1"/>
  <c r="AI16" i="1"/>
  <c r="BC50" i="1"/>
  <c r="AS46" i="1"/>
  <c r="AI18" i="1"/>
  <c r="AS49" i="1"/>
  <c r="BC46" i="1"/>
  <c r="BH43" i="1"/>
  <c r="AX43" i="1"/>
  <c r="AI19" i="1"/>
  <c r="BH52" i="1"/>
  <c r="BC51" i="1"/>
  <c r="AS50" i="1"/>
  <c r="BC43" i="1"/>
  <c r="AS43" i="1"/>
  <c r="Z276" i="1"/>
  <c r="Z205" i="1"/>
  <c r="Z54" i="1"/>
  <c r="Z190" i="1"/>
  <c r="Z84" i="1"/>
  <c r="Z186" i="1"/>
  <c r="Z238" i="1"/>
  <c r="Z213" i="1"/>
  <c r="Z141" i="1"/>
  <c r="BI18" i="1"/>
  <c r="BW17" i="1"/>
  <c r="BM17" i="1"/>
  <c r="AS15" i="1"/>
  <c r="AJ18" i="1"/>
  <c r="AT41" i="1"/>
  <c r="BD41" i="1"/>
  <c r="AY51" i="1"/>
  <c r="AY58" i="1" s="1"/>
  <c r="AY41" i="1"/>
  <c r="BI41" i="1"/>
  <c r="AT51" i="1"/>
  <c r="AT58" i="1" s="1"/>
  <c r="BD51" i="1"/>
  <c r="AI17" i="1"/>
  <c r="AX46" i="1"/>
  <c r="BH50" i="1"/>
  <c r="BH51" i="1"/>
  <c r="AX52" i="1"/>
  <c r="AX50" i="1"/>
  <c r="AS52" i="1"/>
  <c r="BC9" i="1"/>
  <c r="BC10" i="1"/>
  <c r="BM12" i="1"/>
  <c r="CB14" i="1"/>
  <c r="CB12" i="1"/>
  <c r="CB15" i="1"/>
  <c r="CG15" i="1"/>
  <c r="CG19" i="1"/>
  <c r="Q266" i="1"/>
  <c r="X266" i="1" s="1"/>
  <c r="Q192" i="1"/>
  <c r="X192" i="1" s="1"/>
  <c r="Q111" i="1"/>
  <c r="X111" i="1" s="1"/>
  <c r="N278" i="1"/>
  <c r="M278" i="1"/>
  <c r="BC12" i="1"/>
  <c r="BC15" i="1"/>
  <c r="BR10" i="1"/>
  <c r="BR14" i="1"/>
  <c r="BX9" i="1"/>
  <c r="BX19" i="1"/>
  <c r="CG13" i="1"/>
  <c r="CG11" i="1"/>
  <c r="CH8" i="1"/>
  <c r="CH18" i="1"/>
  <c r="CH19" i="1"/>
  <c r="Q274" i="1"/>
  <c r="X274" i="1" s="1"/>
  <c r="Q230" i="1"/>
  <c r="X230" i="1" s="1"/>
  <c r="Q211" i="1"/>
  <c r="X211" i="1" s="1"/>
  <c r="Q145" i="1"/>
  <c r="X145" i="1" s="1"/>
  <c r="Q124" i="1"/>
  <c r="X124" i="1" s="1"/>
  <c r="Q73" i="1"/>
  <c r="X73" i="1" s="1"/>
  <c r="Q52" i="1"/>
  <c r="X52" i="1" s="1"/>
  <c r="BS9" i="1"/>
  <c r="BR11" i="1"/>
  <c r="AI9" i="1"/>
  <c r="BH42" i="1"/>
  <c r="AS45" i="1"/>
  <c r="BC45" i="1"/>
  <c r="BC47" i="1"/>
  <c r="BC48" i="1"/>
  <c r="BH49" i="1"/>
  <c r="BC42" i="1"/>
  <c r="BH45" i="1"/>
  <c r="AS47" i="1"/>
  <c r="AS48" i="1"/>
  <c r="AX49" i="1"/>
  <c r="AN15" i="1"/>
  <c r="AN19" i="1"/>
  <c r="AS12" i="1"/>
  <c r="AX12" i="1"/>
  <c r="BD9" i="1"/>
  <c r="BD18" i="1"/>
  <c r="BD8" i="1"/>
  <c r="CB17" i="1"/>
  <c r="CB19" i="1"/>
  <c r="X264" i="1"/>
  <c r="Q258" i="1"/>
  <c r="X258" i="1" s="1"/>
  <c r="Q242" i="1"/>
  <c r="X242" i="1" s="1"/>
  <c r="Q154" i="1"/>
  <c r="X154" i="1" s="1"/>
  <c r="BI9" i="1"/>
  <c r="CG8" i="1"/>
  <c r="BR9" i="1"/>
  <c r="BN8" i="1"/>
  <c r="AX15" i="1"/>
  <c r="AS19" i="1"/>
  <c r="AT42" i="1"/>
  <c r="AJ9" i="1"/>
  <c r="BD52" i="1"/>
  <c r="AN13" i="1"/>
  <c r="AN11" i="1"/>
  <c r="BH14" i="1"/>
  <c r="BH10" i="1"/>
  <c r="BM9" i="1"/>
  <c r="BM16" i="1"/>
  <c r="BN9" i="1"/>
  <c r="BS8" i="1"/>
  <c r="CL11" i="1"/>
  <c r="CL9" i="1"/>
  <c r="AT8" i="1"/>
  <c r="AT10" i="1"/>
  <c r="AY8" i="1"/>
  <c r="AY19" i="1"/>
  <c r="Q272" i="1"/>
  <c r="X272" i="1" s="1"/>
  <c r="Q244" i="1"/>
  <c r="X244" i="1" s="1"/>
  <c r="Q209" i="1"/>
  <c r="X209" i="1" s="1"/>
  <c r="Q179" i="1"/>
  <c r="X179" i="1" s="1"/>
  <c r="Q164" i="1"/>
  <c r="X164" i="1" s="1"/>
  <c r="Q158" i="1"/>
  <c r="X158" i="1" s="1"/>
  <c r="Q107" i="1"/>
  <c r="X107" i="1" s="1"/>
  <c r="Q77" i="1"/>
  <c r="X77" i="1" s="1"/>
  <c r="Q69" i="1"/>
  <c r="X69" i="1" s="1"/>
  <c r="P278" i="1"/>
  <c r="BI19" i="1"/>
  <c r="BD55" i="1" l="1"/>
  <c r="AY55" i="1"/>
  <c r="BI58" i="1"/>
  <c r="AA64" i="1"/>
  <c r="BI55" i="1"/>
  <c r="AA98" i="1"/>
  <c r="Z209" i="1"/>
  <c r="AA217" i="1"/>
  <c r="Z145" i="1"/>
  <c r="Z69" i="1"/>
  <c r="AA81" i="1"/>
  <c r="Z164" i="1"/>
  <c r="Z272" i="1"/>
  <c r="Z154" i="1"/>
  <c r="Z73" i="1"/>
  <c r="Z230" i="1"/>
  <c r="Z192" i="1"/>
  <c r="Z266" i="1"/>
  <c r="BD58" i="1"/>
  <c r="AA149" i="1"/>
  <c r="Z77" i="1"/>
  <c r="Z124" i="1"/>
  <c r="AA132" i="1"/>
  <c r="AA200" i="1"/>
  <c r="Z179" i="1"/>
  <c r="AA183" i="1"/>
  <c r="Z242" i="1"/>
  <c r="Z274" i="1"/>
  <c r="Z107" i="1"/>
  <c r="AA115" i="1"/>
  <c r="Z258" i="1"/>
  <c r="Z158" i="1"/>
  <c r="Z244" i="1"/>
  <c r="Z264" i="1"/>
  <c r="Z52" i="1"/>
  <c r="Z211" i="1"/>
  <c r="Z111" i="1"/>
  <c r="AT55" i="1"/>
  <c r="AA166" i="1"/>
  <c r="BF60" i="1"/>
  <c r="BK64" i="1"/>
  <c r="BU15" i="1"/>
  <c r="BF22" i="1"/>
  <c r="AL13" i="1"/>
  <c r="CE18" i="1"/>
  <c r="BU24" i="1"/>
  <c r="AQ24" i="1"/>
  <c r="AQ15" i="1"/>
  <c r="AV51" i="1"/>
  <c r="AL22" i="1"/>
  <c r="AV16" i="1"/>
  <c r="BZ20" i="1"/>
  <c r="BK52" i="1"/>
  <c r="CO31" i="1"/>
  <c r="AV25" i="1"/>
  <c r="BF20" i="1"/>
  <c r="BA29" i="1"/>
  <c r="AV53" i="1"/>
  <c r="BK28" i="1"/>
  <c r="AL10" i="1"/>
  <c r="BZ16" i="1"/>
  <c r="BK58" i="1"/>
  <c r="BZ10" i="1"/>
  <c r="BA64" i="1"/>
  <c r="CE17" i="1"/>
  <c r="CJ18" i="1"/>
  <c r="CE10" i="1"/>
  <c r="AQ25" i="1"/>
  <c r="BZ24" i="1"/>
  <c r="BU28" i="1"/>
  <c r="BF63" i="1"/>
  <c r="BP25" i="1"/>
  <c r="BK30" i="1"/>
  <c r="CO27" i="1"/>
  <c r="BK20" i="1"/>
  <c r="BF14" i="1"/>
  <c r="BA44" i="1"/>
  <c r="AV48" i="1"/>
  <c r="BP14" i="1"/>
  <c r="CO11" i="1"/>
  <c r="CE23" i="1"/>
  <c r="BA61" i="1"/>
  <c r="BF11" i="1"/>
  <c r="BP16" i="1"/>
  <c r="BF16" i="1"/>
  <c r="CJ26" i="1"/>
  <c r="BA42" i="1"/>
  <c r="BA51" i="1"/>
  <c r="AV17" i="1"/>
  <c r="CE28" i="1"/>
  <c r="CJ10" i="1"/>
  <c r="BA43" i="1"/>
  <c r="BK53" i="1"/>
  <c r="BF52" i="1"/>
  <c r="AL27" i="1"/>
  <c r="BZ22" i="1"/>
  <c r="AL14" i="1"/>
  <c r="AL9" i="1"/>
  <c r="AQ13" i="1"/>
  <c r="BZ23" i="1"/>
  <c r="BF27" i="1"/>
  <c r="AQ20" i="1"/>
  <c r="AV29" i="1"/>
  <c r="BA11" i="1"/>
  <c r="AL15" i="1"/>
  <c r="CE20" i="1"/>
  <c r="AL26" i="1"/>
  <c r="BF53" i="1"/>
  <c r="AV64" i="1"/>
  <c r="CJ29" i="1"/>
  <c r="AV28" i="1"/>
  <c r="CE16" i="1"/>
  <c r="BA8" i="1"/>
  <c r="BA55" i="1"/>
  <c r="BA49" i="1"/>
  <c r="BK59" i="1"/>
  <c r="BZ31" i="1"/>
  <c r="AV44" i="1"/>
  <c r="CJ15" i="1"/>
  <c r="CO29" i="1"/>
  <c r="AV46" i="1"/>
  <c r="BF9" i="1"/>
  <c r="BF25" i="1"/>
  <c r="BF10" i="1"/>
  <c r="BK16" i="1"/>
  <c r="BU13" i="1"/>
  <c r="CO19" i="1"/>
  <c r="BA16" i="1"/>
  <c r="BK50" i="1"/>
  <c r="BK49" i="1"/>
  <c r="CE30" i="1"/>
  <c r="BK22" i="1"/>
  <c r="BU10" i="1"/>
  <c r="BA50" i="1"/>
  <c r="BA60" i="1"/>
  <c r="CO8" i="1"/>
  <c r="BA19" i="1"/>
  <c r="BA22" i="1"/>
  <c r="BU16" i="1"/>
  <c r="BA23" i="1"/>
  <c r="BF50" i="1"/>
  <c r="BF24" i="1"/>
  <c r="BK21" i="1"/>
  <c r="CJ17" i="1"/>
  <c r="AQ11" i="1"/>
  <c r="CJ21" i="1"/>
  <c r="CJ25" i="1"/>
  <c r="BP22" i="1"/>
  <c r="BF58" i="1"/>
  <c r="CO20" i="1"/>
  <c r="BP8" i="1"/>
  <c r="BU11" i="1"/>
  <c r="BP12" i="1"/>
  <c r="AV22" i="1"/>
  <c r="BK25" i="1"/>
  <c r="AL21" i="1"/>
  <c r="BK57" i="1"/>
  <c r="BU22" i="1"/>
  <c r="BA41" i="1"/>
  <c r="AQ16" i="1"/>
  <c r="BF28" i="1"/>
  <c r="BF15" i="1"/>
  <c r="BK48" i="1"/>
  <c r="CE27" i="1"/>
  <c r="AL17" i="1"/>
  <c r="AV11" i="1"/>
  <c r="BF44" i="1"/>
  <c r="AL23" i="1"/>
  <c r="CJ20" i="1"/>
  <c r="CJ13" i="1"/>
  <c r="BA25" i="1"/>
  <c r="CE8" i="1"/>
  <c r="CE25" i="1"/>
  <c r="CO9" i="1"/>
  <c r="BA58" i="1"/>
  <c r="BK46" i="1"/>
  <c r="BF43" i="1"/>
  <c r="CJ24" i="1"/>
  <c r="BP27" i="1"/>
  <c r="BP23" i="1"/>
  <c r="CJ27" i="1"/>
  <c r="CO18" i="1"/>
  <c r="AV14" i="1"/>
  <c r="AQ30" i="1"/>
  <c r="BF51" i="1"/>
  <c r="AV30" i="1"/>
  <c r="BK55" i="1"/>
  <c r="BF56" i="1"/>
  <c r="BZ15" i="1"/>
  <c r="AQ10" i="1"/>
  <c r="AL24" i="1"/>
  <c r="BK56" i="1"/>
  <c r="BP29" i="1"/>
  <c r="CE21" i="1"/>
  <c r="BK47" i="1"/>
  <c r="AV50" i="1"/>
  <c r="CE12" i="1"/>
  <c r="CE24" i="1"/>
  <c r="BK31" i="1"/>
  <c r="CJ30" i="1"/>
  <c r="BK11" i="1"/>
  <c r="BP30" i="1"/>
  <c r="AQ8" i="1"/>
  <c r="CE14" i="1"/>
  <c r="CJ22" i="1"/>
  <c r="BF57" i="1"/>
  <c r="BK54" i="1"/>
  <c r="AV18" i="1"/>
  <c r="CO14" i="1"/>
  <c r="CO15" i="1"/>
  <c r="BK18" i="1"/>
  <c r="BA56" i="1"/>
  <c r="BK8" i="1"/>
  <c r="BA26" i="1"/>
  <c r="BK19" i="1"/>
  <c r="AV61" i="1"/>
  <c r="AV59" i="1"/>
  <c r="BA12" i="1"/>
  <c r="BP13" i="1"/>
  <c r="BZ18" i="1"/>
  <c r="BZ19" i="1"/>
  <c r="BK43" i="1"/>
  <c r="CJ31" i="1"/>
  <c r="AL28" i="1"/>
  <c r="BZ26" i="1"/>
  <c r="BA9" i="1"/>
  <c r="BA46" i="1"/>
  <c r="BZ27" i="1"/>
  <c r="AL16" i="1"/>
  <c r="CE19" i="1"/>
  <c r="AV24" i="1"/>
  <c r="AV42" i="1"/>
  <c r="BZ14" i="1"/>
  <c r="BA30" i="1"/>
  <c r="CO10" i="1"/>
  <c r="BK13" i="1"/>
  <c r="AL31" i="1"/>
  <c r="BK51" i="1"/>
  <c r="BF21" i="1"/>
  <c r="CO22" i="1"/>
  <c r="BA20" i="1"/>
  <c r="AL30" i="1"/>
  <c r="CE31" i="1"/>
  <c r="CJ9" i="1"/>
  <c r="AV55" i="1"/>
  <c r="BA18" i="1"/>
  <c r="CJ19" i="1"/>
  <c r="BF8" i="1"/>
  <c r="BK44" i="1"/>
  <c r="AV43" i="1"/>
  <c r="AV20" i="1"/>
  <c r="AV63" i="1"/>
  <c r="BF42" i="1"/>
  <c r="AV13" i="1"/>
  <c r="AQ19" i="1"/>
  <c r="BP24" i="1"/>
  <c r="BU19" i="1"/>
  <c r="BP17" i="1"/>
  <c r="CO25" i="1"/>
  <c r="AL8" i="1"/>
  <c r="BF45" i="1"/>
  <c r="BU30" i="1"/>
  <c r="BF17" i="1"/>
  <c r="AQ14" i="1"/>
  <c r="BZ21" i="1"/>
  <c r="AQ18" i="1"/>
  <c r="BZ30" i="1"/>
  <c r="BP11" i="1"/>
  <c r="BZ28" i="1"/>
  <c r="AQ29" i="1"/>
  <c r="BU17" i="1"/>
  <c r="BF59" i="1"/>
  <c r="CO12" i="1"/>
  <c r="BP21" i="1"/>
  <c r="AQ31" i="1"/>
  <c r="BF18" i="1"/>
  <c r="CJ23" i="1"/>
  <c r="BA14" i="1"/>
  <c r="BU31" i="1"/>
  <c r="BU26" i="1"/>
  <c r="BA59" i="1"/>
  <c r="AQ12" i="1"/>
  <c r="BF19" i="1"/>
  <c r="BA52" i="1"/>
  <c r="AV62" i="1"/>
  <c r="BA31" i="1"/>
  <c r="CO21" i="1"/>
  <c r="CO30" i="1"/>
  <c r="AV12" i="1"/>
  <c r="BP20" i="1"/>
  <c r="CE9" i="1"/>
  <c r="BU29" i="1"/>
  <c r="AV31" i="1"/>
  <c r="BK61" i="1"/>
  <c r="AV49" i="1"/>
  <c r="BP18" i="1"/>
  <c r="CO24" i="1"/>
  <c r="AV47" i="1"/>
  <c r="BK45" i="1"/>
  <c r="AL29" i="1"/>
  <c r="AV58" i="1"/>
  <c r="BF41" i="1"/>
  <c r="BU20" i="1"/>
  <c r="BK42" i="1"/>
  <c r="BU9" i="1"/>
  <c r="AQ22" i="1"/>
  <c r="BZ9" i="1"/>
  <c r="BU21" i="1"/>
  <c r="BA48" i="1"/>
  <c r="AQ26" i="1"/>
  <c r="AQ23" i="1"/>
  <c r="BP28" i="1"/>
  <c r="CE26" i="1"/>
  <c r="CO13" i="1"/>
  <c r="CO17" i="1"/>
  <c r="BU25" i="1"/>
  <c r="BA17" i="1"/>
  <c r="BK10" i="1"/>
  <c r="BP26" i="1"/>
  <c r="BF29" i="1"/>
  <c r="BF64" i="1"/>
  <c r="BK27" i="1"/>
  <c r="CE15" i="1"/>
  <c r="AQ28" i="1"/>
  <c r="BA62" i="1"/>
  <c r="BU23" i="1"/>
  <c r="BF13" i="1"/>
  <c r="BZ13" i="1"/>
  <c r="CO26" i="1"/>
  <c r="BK26" i="1"/>
  <c r="CJ14" i="1"/>
  <c r="BU12" i="1"/>
  <c r="BA21" i="1"/>
  <c r="AV45" i="1"/>
  <c r="BU8" i="1"/>
  <c r="CJ12" i="1"/>
  <c r="CJ8" i="1"/>
  <c r="BA45" i="1"/>
  <c r="BK23" i="1"/>
  <c r="AV23" i="1"/>
  <c r="AV41" i="1"/>
  <c r="CJ16" i="1"/>
  <c r="AL20" i="1"/>
  <c r="AV8" i="1"/>
  <c r="BF12" i="1"/>
  <c r="AQ9" i="1"/>
  <c r="BP19" i="1"/>
  <c r="BZ11" i="1"/>
  <c r="BP10" i="1"/>
  <c r="BF46" i="1"/>
  <c r="AV21" i="1"/>
  <c r="BK63" i="1"/>
  <c r="BF49" i="1"/>
  <c r="BA47" i="1"/>
  <c r="CJ11" i="1"/>
  <c r="AV27" i="1"/>
  <c r="CO23" i="1"/>
  <c r="AL12" i="1"/>
  <c r="BF62" i="1"/>
  <c r="BA15" i="1"/>
  <c r="BF47" i="1"/>
  <c r="AV52" i="1"/>
  <c r="CO16" i="1"/>
  <c r="BF26" i="1"/>
  <c r="AV19" i="1"/>
  <c r="BP31" i="1"/>
  <c r="BA54" i="1"/>
  <c r="BK9" i="1"/>
  <c r="BA63" i="1"/>
  <c r="BA57" i="1"/>
  <c r="BK12" i="1"/>
  <c r="BP15" i="1"/>
  <c r="BA53" i="1"/>
  <c r="AL11" i="1"/>
  <c r="AQ21" i="1"/>
  <c r="CJ28" i="1"/>
  <c r="AV15" i="1"/>
  <c r="BZ12" i="1"/>
  <c r="BA24" i="1"/>
  <c r="AV56" i="1"/>
  <c r="AQ27" i="1"/>
  <c r="BF31" i="1"/>
  <c r="AL25" i="1"/>
  <c r="BU27" i="1"/>
  <c r="AV57" i="1"/>
  <c r="BZ25" i="1"/>
  <c r="CE22" i="1"/>
  <c r="BF23" i="1"/>
  <c r="AV9" i="1"/>
  <c r="CO28" i="1"/>
  <c r="AV26" i="1"/>
  <c r="BP9" i="1"/>
  <c r="BK24" i="1"/>
  <c r="CE29" i="1"/>
  <c r="BF54" i="1"/>
  <c r="AL18" i="1"/>
  <c r="BF55" i="1"/>
  <c r="BK60" i="1"/>
  <c r="AV10" i="1"/>
  <c r="BA28" i="1"/>
  <c r="BU14" i="1"/>
  <c r="AV54" i="1"/>
  <c r="AV60" i="1"/>
  <c r="BZ29" i="1"/>
  <c r="BK62" i="1"/>
  <c r="BK17" i="1"/>
  <c r="BA27" i="1"/>
  <c r="BU18" i="1"/>
  <c r="CE13" i="1"/>
  <c r="BZ8" i="1"/>
  <c r="BK41" i="1"/>
  <c r="BZ17" i="1"/>
  <c r="BF48" i="1"/>
  <c r="BA13" i="1"/>
  <c r="BK29" i="1"/>
  <c r="BF30" i="1"/>
  <c r="BF61" i="1"/>
  <c r="BK15" i="1"/>
  <c r="CE11" i="1"/>
  <c r="BK14" i="1"/>
  <c r="AQ17" i="1"/>
  <c r="AL19" i="1"/>
  <c r="BA10" i="1"/>
  <c r="L45" i="1" l="1"/>
  <c r="L43" i="1"/>
  <c r="L35" i="1"/>
  <c r="L33" i="1"/>
  <c r="L30" i="1"/>
  <c r="L28" i="1"/>
  <c r="L26" i="1"/>
  <c r="L24" i="1"/>
  <c r="L22" i="1"/>
  <c r="L20" i="1"/>
  <c r="L18" i="1"/>
  <c r="L16" i="1"/>
  <c r="K45" i="1"/>
  <c r="K43" i="1"/>
  <c r="K41" i="1"/>
  <c r="K35" i="1"/>
  <c r="K33" i="1"/>
  <c r="K30" i="1"/>
  <c r="K28" i="1"/>
  <c r="K26" i="1"/>
  <c r="K24" i="1"/>
  <c r="K22" i="1"/>
  <c r="K20" i="1"/>
  <c r="K18" i="1"/>
  <c r="K16" i="1"/>
  <c r="J45" i="1"/>
  <c r="J43" i="1"/>
  <c r="J41" i="1"/>
  <c r="J35" i="1"/>
  <c r="J33" i="1"/>
  <c r="J30" i="1"/>
  <c r="J28" i="1"/>
  <c r="J26" i="1"/>
  <c r="J24" i="1"/>
  <c r="J22" i="1"/>
  <c r="J20" i="1"/>
  <c r="J18" i="1"/>
  <c r="J16" i="1"/>
  <c r="I45" i="1"/>
  <c r="I43" i="1"/>
  <c r="I41" i="1"/>
  <c r="I35" i="1"/>
  <c r="I33" i="1"/>
  <c r="I30" i="1"/>
  <c r="I28" i="1"/>
  <c r="I26" i="1"/>
  <c r="I24" i="1"/>
  <c r="I22" i="1"/>
  <c r="I20" i="1"/>
  <c r="I18" i="1"/>
  <c r="I16" i="1"/>
  <c r="H35" i="1"/>
  <c r="H33" i="1"/>
  <c r="H30" i="1"/>
  <c r="H28" i="1"/>
  <c r="H26" i="1"/>
  <c r="H24" i="1"/>
  <c r="H22" i="1"/>
  <c r="H20" i="1"/>
  <c r="H18" i="1"/>
  <c r="H16" i="1"/>
  <c r="H45" i="1"/>
  <c r="H43" i="1"/>
  <c r="H41" i="1"/>
  <c r="G45" i="1"/>
  <c r="G43" i="1"/>
  <c r="G41" i="1"/>
  <c r="G35" i="1"/>
  <c r="G33" i="1"/>
  <c r="G30" i="1"/>
  <c r="G28" i="1"/>
  <c r="G26" i="1"/>
  <c r="G24" i="1"/>
  <c r="G22" i="1"/>
  <c r="G20" i="1"/>
  <c r="G18" i="1"/>
  <c r="G16" i="1"/>
  <c r="F35" i="1"/>
  <c r="F33" i="1"/>
  <c r="F30" i="1"/>
  <c r="F28" i="1"/>
  <c r="F26" i="1"/>
  <c r="F24" i="1"/>
  <c r="F22" i="1"/>
  <c r="F20" i="1"/>
  <c r="F18" i="1"/>
  <c r="F16" i="1"/>
  <c r="F45" i="1"/>
  <c r="F43" i="1"/>
  <c r="F41" i="1"/>
  <c r="E45" i="1"/>
  <c r="E43" i="1"/>
  <c r="E41" i="1"/>
  <c r="E35" i="1"/>
  <c r="E33" i="1"/>
  <c r="E30" i="1"/>
  <c r="E28" i="1"/>
  <c r="E26" i="1"/>
  <c r="E24" i="1"/>
  <c r="E22" i="1"/>
  <c r="E20" i="1"/>
  <c r="E18" i="1"/>
  <c r="E16" i="1"/>
  <c r="L278" i="1" l="1"/>
  <c r="K278" i="1"/>
  <c r="J278" i="1"/>
  <c r="I278" i="1"/>
  <c r="H278" i="1"/>
  <c r="Q35" i="1"/>
  <c r="X35" i="1" s="1"/>
  <c r="Z35" i="1" s="1"/>
  <c r="Q33" i="1"/>
  <c r="X33" i="1" s="1"/>
  <c r="Z33" i="1" s="1"/>
  <c r="Q30" i="1"/>
  <c r="X30" i="1" s="1"/>
  <c r="Z30" i="1" s="1"/>
  <c r="Q28" i="1"/>
  <c r="X28" i="1" s="1"/>
  <c r="Z28" i="1" s="1"/>
  <c r="Q26" i="1"/>
  <c r="X26" i="1" s="1"/>
  <c r="Z26" i="1" s="1"/>
  <c r="Q24" i="1"/>
  <c r="X24" i="1" s="1"/>
  <c r="Z24" i="1" s="1"/>
  <c r="Q22" i="1"/>
  <c r="X22" i="1" s="1"/>
  <c r="Z22" i="1" s="1"/>
  <c r="Q20" i="1"/>
  <c r="X20" i="1" s="1"/>
  <c r="Z20" i="1" s="1"/>
  <c r="G278" i="1"/>
  <c r="Q18" i="1"/>
  <c r="X18" i="1" s="1"/>
  <c r="Z18" i="1" s="1"/>
  <c r="F278" i="1"/>
  <c r="Q45" i="1"/>
  <c r="X45" i="1" s="1"/>
  <c r="Q43" i="1"/>
  <c r="X43" i="1" s="1"/>
  <c r="Q41" i="1"/>
  <c r="X41" i="1" s="1"/>
  <c r="Q16" i="1"/>
  <c r="X16" i="1" s="1"/>
  <c r="E278" i="1"/>
  <c r="AA47" i="1" l="1"/>
  <c r="Z16" i="1"/>
  <c r="Y145" i="1"/>
  <c r="Y164" i="1"/>
  <c r="Y209" i="1"/>
  <c r="Y92" i="1"/>
  <c r="Y156" i="1"/>
  <c r="Y186" i="1"/>
  <c r="Y240" i="1"/>
  <c r="Y149" i="1"/>
  <c r="Y139" i="1"/>
  <c r="Y107" i="1"/>
  <c r="Y196" i="1"/>
  <c r="Y217" i="1"/>
  <c r="Y226" i="1"/>
  <c r="Y79" i="1"/>
  <c r="Y175" i="1"/>
  <c r="Y177" i="1"/>
  <c r="Y152" i="1"/>
  <c r="Y173" i="1"/>
  <c r="Y200" i="1"/>
  <c r="Y228" i="1"/>
  <c r="Y194" i="1"/>
  <c r="Y198" i="1"/>
  <c r="Y96" i="1"/>
  <c r="Y143" i="1"/>
  <c r="Y270" i="1"/>
  <c r="Y60" i="1"/>
  <c r="Y179" i="1"/>
  <c r="Y220" i="1"/>
  <c r="Y126" i="1"/>
  <c r="Y122" i="1"/>
  <c r="Y75" i="1"/>
  <c r="Y188" i="1"/>
  <c r="Y181" i="1"/>
  <c r="Y246" i="1"/>
  <c r="Y248" i="1"/>
  <c r="Y224" i="1"/>
  <c r="Y154" i="1"/>
  <c r="Y58" i="1"/>
  <c r="Y64" i="1"/>
  <c r="Y77" i="1"/>
  <c r="Y47" i="1"/>
  <c r="Y258" i="1"/>
  <c r="Y81" i="1"/>
  <c r="Y256" i="1"/>
  <c r="Y262" i="1"/>
  <c r="Y62" i="1"/>
  <c r="Y132" i="1"/>
  <c r="Y236" i="1"/>
  <c r="Y250" i="1"/>
  <c r="Y67" i="1"/>
  <c r="Y101" i="1"/>
  <c r="Y211" i="1"/>
  <c r="Y88" i="1"/>
  <c r="Y115" i="1"/>
  <c r="Y183" i="1"/>
  <c r="AA30" i="1"/>
  <c r="Y69" i="1"/>
  <c r="Y272" i="1"/>
  <c r="Y73" i="1"/>
  <c r="Y192" i="1"/>
  <c r="Y252" i="1"/>
  <c r="Y54" i="1"/>
  <c r="Y50" i="1"/>
  <c r="Y190" i="1"/>
  <c r="Y207" i="1"/>
  <c r="Y135" i="1"/>
  <c r="Y103" i="1"/>
  <c r="Y147" i="1"/>
  <c r="Y71" i="1"/>
  <c r="Y234" i="1"/>
  <c r="Y162" i="1"/>
  <c r="Y169" i="1"/>
  <c r="Y171" i="1"/>
  <c r="Y268" i="1"/>
  <c r="Y130" i="1"/>
  <c r="Y113" i="1"/>
  <c r="Y86" i="1"/>
  <c r="Y56" i="1"/>
  <c r="Y105" i="1"/>
  <c r="Y90" i="1"/>
  <c r="Y244" i="1"/>
  <c r="Y52" i="1"/>
  <c r="Y111" i="1"/>
  <c r="Y238" i="1"/>
  <c r="Y260" i="1"/>
  <c r="Y205" i="1"/>
  <c r="Y266" i="1"/>
  <c r="Y160" i="1"/>
  <c r="Y222" i="1"/>
  <c r="Y124" i="1"/>
  <c r="Y276" i="1"/>
  <c r="Y274" i="1"/>
  <c r="Y118" i="1"/>
  <c r="Y215" i="1"/>
  <c r="Y203" i="1"/>
  <c r="Y232" i="1"/>
  <c r="Y141" i="1"/>
  <c r="Y39" i="1"/>
  <c r="Y166" i="1"/>
  <c r="Y33" i="1"/>
  <c r="Y230" i="1"/>
  <c r="Y109" i="1"/>
  <c r="Y120" i="1"/>
  <c r="Y128" i="1"/>
  <c r="Y242" i="1"/>
  <c r="Y84" i="1"/>
  <c r="Y254" i="1"/>
  <c r="Y98" i="1"/>
  <c r="Y37" i="1"/>
  <c r="Y137" i="1"/>
  <c r="Y22" i="1"/>
  <c r="Y94" i="1"/>
  <c r="Y158" i="1"/>
  <c r="Y264" i="1"/>
  <c r="Y213" i="1"/>
</calcChain>
</file>

<file path=xl/sharedStrings.xml><?xml version="1.0" encoding="utf-8"?>
<sst xmlns="http://schemas.openxmlformats.org/spreadsheetml/2006/main" count="285" uniqueCount="136">
  <si>
    <t xml:space="preserve"> </t>
  </si>
  <si>
    <t>-</t>
  </si>
  <si>
    <t xml:space="preserve">                     (c) 1985 modified for Excel by C. Todd 1998</t>
  </si>
  <si>
    <t>E8&amp;E9 (#1)</t>
  </si>
  <si>
    <t>F8&amp;F9 (#2)</t>
  </si>
  <si>
    <t>G8&amp;G9 (#3)</t>
  </si>
  <si>
    <t>H8&amp;H9 (#4)</t>
  </si>
  <si>
    <t>I8&amp;I9 (#5)</t>
  </si>
  <si>
    <t>J8&amp;J9 (#6)</t>
  </si>
  <si>
    <t>K8&amp;K9 (#7)</t>
  </si>
  <si>
    <t>L8&amp;L9 (#8)</t>
  </si>
  <si>
    <t>M8&amp;M9 (#9)</t>
  </si>
  <si>
    <t>N8&amp;N9 (#10)</t>
  </si>
  <si>
    <t>O8&amp;O9 (#11)</t>
  </si>
  <si>
    <t>P8&amp;P9 (#12)</t>
  </si>
  <si>
    <t>Pairs</t>
  </si>
  <si>
    <t>Cut</t>
  </si>
  <si>
    <t>Placing</t>
  </si>
  <si>
    <t>Score</t>
  </si>
  <si>
    <t>Name</t>
  </si>
  <si>
    <t xml:space="preserve">       ----------------</t>
  </si>
  <si>
    <t xml:space="preserve">   ---------</t>
  </si>
  <si>
    <t>Optional</t>
  </si>
  <si>
    <t xml:space="preserve">  Team </t>
  </si>
  <si>
    <t xml:space="preserve"> Total</t>
  </si>
  <si>
    <t>Rank</t>
  </si>
  <si>
    <t>Team 1</t>
  </si>
  <si>
    <t>Team 2</t>
  </si>
  <si>
    <t>Subtotals:</t>
  </si>
  <si>
    <t>Team 3</t>
  </si>
  <si>
    <t>Team 4</t>
  </si>
  <si>
    <t>Team 5</t>
  </si>
  <si>
    <t>Team 6</t>
  </si>
  <si>
    <t>7th Team</t>
  </si>
  <si>
    <t>Team 7</t>
  </si>
  <si>
    <t>8th Team</t>
  </si>
  <si>
    <t>Team 8</t>
  </si>
  <si>
    <t>9th Team</t>
  </si>
  <si>
    <t>Team 9</t>
  </si>
  <si>
    <t>10th Team</t>
  </si>
  <si>
    <t>Team 10</t>
  </si>
  <si>
    <t>11th Team</t>
  </si>
  <si>
    <t>Team 11</t>
  </si>
  <si>
    <t>12th Team</t>
  </si>
  <si>
    <t>Team 12</t>
  </si>
  <si>
    <t>County</t>
  </si>
  <si>
    <t>Notes:</t>
  </si>
  <si>
    <t>names, team name and member placing</t>
  </si>
  <si>
    <t xml:space="preserve">2. Judge placing and Cut numbers must be in whole numbers </t>
  </si>
  <si>
    <t>Oral and Written</t>
  </si>
  <si>
    <t>Supplementary Judging events</t>
  </si>
  <si>
    <t>3.  Change title, judging groups and enter judge placing, cuts</t>
  </si>
  <si>
    <t>4.  Judge's placing and cut will show in red</t>
  </si>
  <si>
    <t>5.  Most inputs will be black</t>
  </si>
  <si>
    <t>6.  Calculations are in blue numbers</t>
  </si>
  <si>
    <t xml:space="preserve">7.  The Total of all three penalties cannot exceed 15.  If they </t>
  </si>
  <si>
    <t xml:space="preserve">total 15, the middle number cannot be larger than 5.  If they </t>
  </si>
  <si>
    <t>total 14, the middle number cannot be larger than 8.</t>
  </si>
  <si>
    <t>An error message will show in cells E10 - P 10 if the cut</t>
  </si>
  <si>
    <t>is incorrect.  Contact judge for correct cut.</t>
  </si>
  <si>
    <t>1.  Do a "Save As" the first time to keep a clean copy</t>
  </si>
  <si>
    <t>Total</t>
  </si>
  <si>
    <t>Sub-</t>
  </si>
  <si>
    <t>Title:</t>
  </si>
  <si>
    <t>Date:</t>
  </si>
  <si>
    <t>Judge's</t>
  </si>
  <si>
    <t>Number</t>
  </si>
  <si>
    <t>Individuals</t>
  </si>
  <si>
    <t>Ribbon</t>
  </si>
  <si>
    <t>RED</t>
  </si>
  <si>
    <t>WHITE</t>
  </si>
  <si>
    <t>rev date</t>
  </si>
  <si>
    <t>B</t>
  </si>
  <si>
    <t>Ave. of all entries</t>
  </si>
  <si>
    <t>Program will compute ribbons</t>
  </si>
  <si>
    <t>filled in.</t>
  </si>
  <si>
    <t>if cells AC23 and AD23 are</t>
  </si>
  <si>
    <t>State Judging</t>
  </si>
  <si>
    <t>Location:</t>
  </si>
  <si>
    <t>8.  Password is 1234</t>
  </si>
  <si>
    <t xml:space="preserve">Highest number for </t>
  </si>
  <si>
    <t>Red and White Ribbons</t>
  </si>
  <si>
    <t>Official Placing and Cuts</t>
  </si>
  <si>
    <t>Team Participation</t>
  </si>
  <si>
    <t>Class Placing, Cuts &amp; Scores</t>
  </si>
  <si>
    <t>Part..</t>
  </si>
  <si>
    <t xml:space="preserve">   Avg.</t>
  </si>
  <si>
    <t>O &amp; W</t>
  </si>
  <si>
    <t xml:space="preserve">  </t>
  </si>
  <si>
    <t>Class Name</t>
  </si>
  <si>
    <t>Cut     T</t>
  </si>
  <si>
    <t>Error  M</t>
  </si>
  <si>
    <t>Infomation</t>
  </si>
  <si>
    <t>Class #</t>
  </si>
  <si>
    <t>44444444444444444444444444444444444444444444444444444444666666666333333333333333333333333333333333333333333333333333333333+++++</t>
  </si>
  <si>
    <t>WA STATE 4-H FAIR - PUYALLUP</t>
  </si>
  <si>
    <t>Oral</t>
  </si>
  <si>
    <t>Reasons</t>
  </si>
  <si>
    <t>INTERMEDIATES</t>
  </si>
  <si>
    <t>Camp, Nicholas</t>
  </si>
  <si>
    <t>Kitsap</t>
  </si>
  <si>
    <t>Jackson, Adalyn</t>
  </si>
  <si>
    <t>Pierce</t>
  </si>
  <si>
    <t>Corey, Maddie</t>
  </si>
  <si>
    <t>Goodloe, Kennedy</t>
  </si>
  <si>
    <t>Skagit</t>
  </si>
  <si>
    <t>Gray, Will</t>
  </si>
  <si>
    <t>Kavanaugh, Kaelan</t>
  </si>
  <si>
    <t>Herbruger, Isabel</t>
  </si>
  <si>
    <t>King</t>
  </si>
  <si>
    <t>Potts, Tucker</t>
  </si>
  <si>
    <t>Grays Hbr</t>
  </si>
  <si>
    <t>Santiago, Solenne</t>
  </si>
  <si>
    <t>Santiago, Marella</t>
  </si>
  <si>
    <t>ARCHERY JUDGING CONTEST - INTERMEDIATE</t>
  </si>
  <si>
    <t>Austen, Elijah S R</t>
  </si>
  <si>
    <t>Clark</t>
  </si>
  <si>
    <t>Quirie, Austen</t>
  </si>
  <si>
    <t>Wilson, Anthony</t>
  </si>
  <si>
    <t>participant</t>
  </si>
  <si>
    <t>ARCHERY JUDGING CONTEST</t>
  </si>
  <si>
    <t>INDIVIDUAL PLACINGS</t>
  </si>
  <si>
    <t>FIRST</t>
  </si>
  <si>
    <t>SECOND</t>
  </si>
  <si>
    <t>THIRD</t>
  </si>
  <si>
    <t>TOP ORALS</t>
  </si>
  <si>
    <t>TEAM PLACINGS</t>
  </si>
  <si>
    <t>SOLENNE SANTIAGO</t>
  </si>
  <si>
    <t>KITSAP</t>
  </si>
  <si>
    <t>KENNEDY GOODLOE</t>
  </si>
  <si>
    <t>SKAGIT</t>
  </si>
  <si>
    <t>KAELAN KAVANAUGH</t>
  </si>
  <si>
    <t>NICHOLAS CAMP</t>
  </si>
  <si>
    <t>WILL GRAY</t>
  </si>
  <si>
    <t>MARELLE SANTIAGO</t>
  </si>
  <si>
    <t>JUNIORS - PARTICIPATION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</si>
</sst>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164" fontId="3" fillId="0" borderId="5" xfId="0" applyNumberFormat="1" applyFont="1" applyBorder="1" applyProtection="1"/>
    <xf numFmtId="0" fontId="3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2" fillId="2" borderId="8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0" fillId="0" borderId="0" xfId="0" applyFill="1"/>
    <xf numFmtId="0" fontId="4" fillId="0" borderId="0" xfId="0" applyFont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Protection="1"/>
    <xf numFmtId="0" fontId="6" fillId="0" borderId="2" xfId="0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NumberFormat="1" applyFont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NumberFormat="1" applyFont="1" applyBorder="1" applyAlignment="1" applyProtection="1">
      <alignment horizontal="center"/>
    </xf>
    <xf numFmtId="0" fontId="2" fillId="2" borderId="0" xfId="0" applyFont="1" applyFill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2" fillId="0" borderId="14" xfId="0" applyFont="1" applyBorder="1" applyAlignme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4" fillId="0" borderId="0" xfId="0" applyFont="1" applyProtection="1">
      <protection locked="0"/>
    </xf>
    <xf numFmtId="164" fontId="3" fillId="0" borderId="3" xfId="0" applyNumberFormat="1" applyFont="1" applyBorder="1" applyProtection="1">
      <protection locked="0"/>
    </xf>
    <xf numFmtId="164" fontId="2" fillId="0" borderId="0" xfId="0" applyNumberFormat="1" applyFont="1" applyAlignment="1" applyProtection="1">
      <alignment horizontal="fill"/>
      <protection locked="0"/>
    </xf>
    <xf numFmtId="14" fontId="2" fillId="0" borderId="0" xfId="0" applyNumberFormat="1" applyFo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5" xfId="0" applyFont="1" applyBorder="1" applyProtection="1"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14" fontId="2" fillId="0" borderId="14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9" xfId="0" applyFont="1" applyBorder="1" applyProtection="1">
      <protection locked="0"/>
    </xf>
    <xf numFmtId="0" fontId="0" fillId="0" borderId="0" xfId="0" applyAlignment="1" applyProtection="1">
      <alignment horizontal="fill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4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19" xfId="0" applyFont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4" fontId="3" fillId="0" borderId="0" xfId="0" applyNumberFormat="1" applyFont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15" xfId="0" applyBorder="1" applyProtection="1"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9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/>
    </xf>
    <xf numFmtId="0" fontId="0" fillId="0" borderId="9" xfId="0" applyBorder="1" applyProtection="1">
      <protection locked="0"/>
    </xf>
    <xf numFmtId="0" fontId="0" fillId="0" borderId="11" xfId="0" applyBorder="1" applyProtection="1"/>
    <xf numFmtId="0" fontId="0" fillId="2" borderId="21" xfId="0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0" borderId="22" xfId="0" applyFont="1" applyBorder="1" applyProtection="1">
      <protection locked="0"/>
    </xf>
    <xf numFmtId="0" fontId="0" fillId="0" borderId="24" xfId="0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9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5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3" fillId="0" borderId="0" xfId="0" applyFont="1" applyBorder="1" applyProtection="1"/>
    <xf numFmtId="0" fontId="2" fillId="2" borderId="28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164" fontId="2" fillId="0" borderId="1" xfId="0" applyNumberFormat="1" applyFont="1" applyBorder="1" applyProtection="1"/>
    <xf numFmtId="0" fontId="3" fillId="0" borderId="9" xfId="0" applyNumberFormat="1" applyFont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0" borderId="9" xfId="0" applyFont="1" applyBorder="1" applyProtection="1"/>
    <xf numFmtId="0" fontId="0" fillId="0" borderId="9" xfId="0" applyBorder="1" applyProtection="1"/>
    <xf numFmtId="0" fontId="3" fillId="0" borderId="0" xfId="0" applyNumberFormat="1" applyFont="1" applyFill="1" applyAlignment="1" applyProtection="1">
      <alignment horizontal="center"/>
    </xf>
    <xf numFmtId="0" fontId="3" fillId="0" borderId="3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Protection="1"/>
    <xf numFmtId="0" fontId="2" fillId="0" borderId="4" xfId="0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3" fillId="0" borderId="11" xfId="0" applyFont="1" applyFill="1" applyBorder="1" applyProtection="1"/>
    <xf numFmtId="0" fontId="0" fillId="0" borderId="11" xfId="0" applyFill="1" applyBorder="1" applyProtection="1"/>
    <xf numFmtId="0" fontId="0" fillId="0" borderId="9" xfId="0" applyFill="1" applyBorder="1" applyProtection="1">
      <protection locked="0"/>
    </xf>
    <xf numFmtId="0" fontId="3" fillId="0" borderId="3" xfId="0" applyFont="1" applyBorder="1" applyProtection="1"/>
    <xf numFmtId="164" fontId="3" fillId="0" borderId="9" xfId="0" applyNumberFormat="1" applyFont="1" applyBorder="1" applyAlignment="1" applyProtection="1">
      <alignment horizontal="center"/>
      <protection locked="0"/>
    </xf>
    <xf numFmtId="0" fontId="1" fillId="0" borderId="20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</xf>
    <xf numFmtId="0" fontId="2" fillId="2" borderId="14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164" fontId="2" fillId="0" borderId="31" xfId="0" applyNumberFormat="1" applyFont="1" applyBorder="1" applyAlignment="1" applyProtection="1">
      <alignment horizontal="fill"/>
      <protection locked="0"/>
    </xf>
    <xf numFmtId="0" fontId="2" fillId="0" borderId="31" xfId="0" applyFont="1" applyBorder="1" applyProtection="1"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4" xfId="0" applyFont="1" applyBorder="1" applyProtection="1">
      <protection locked="0"/>
    </xf>
    <xf numFmtId="0" fontId="9" fillId="0" borderId="9" xfId="0" applyFont="1" applyBorder="1" applyProtection="1">
      <protection locked="0"/>
    </xf>
    <xf numFmtId="14" fontId="2" fillId="0" borderId="15" xfId="0" applyNumberFormat="1" applyFont="1" applyBorder="1" applyProtection="1">
      <protection locked="0"/>
    </xf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protection locked="0"/>
    </xf>
    <xf numFmtId="0" fontId="0" fillId="0" borderId="16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495300</xdr:colOff>
      <xdr:row>0</xdr:row>
      <xdr:rowOff>47625</xdr:rowOff>
    </xdr:from>
    <xdr:to>
      <xdr:col>25</xdr:col>
      <xdr:colOff>590550</xdr:colOff>
      <xdr:row>7</xdr:row>
      <xdr:rowOff>142875</xdr:rowOff>
    </xdr:to>
    <xdr:pic>
      <xdr:nvPicPr>
        <xdr:cNvPr id="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71" t="-6723" r="4961" b="-1682"/>
        <a:stretch>
          <a:fillRect/>
        </a:stretch>
      </xdr:blipFill>
      <xdr:spPr bwMode="auto">
        <a:xfrm>
          <a:off x="13544550" y="47625"/>
          <a:ext cx="19240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83"/>
  <sheetViews>
    <sheetView tabSelected="1" view="pageBreakPreview" zoomScale="85" zoomScaleNormal="85" zoomScaleSheetLayoutView="85" workbookViewId="0"/>
  </sheetViews>
  <sheetFormatPr defaultRowHeight="13.2" x14ac:dyDescent="0.25"/>
  <cols>
    <col min="1" max="1" width="20.6640625" customWidth="1"/>
    <col min="2" max="2" width="9.109375" hidden="1" customWidth="1"/>
    <col min="3" max="3" width="13" customWidth="1"/>
    <col min="4" max="4" width="10.44140625" customWidth="1"/>
    <col min="11" max="12" width="9.109375" customWidth="1"/>
    <col min="13" max="16" width="9.109375" hidden="1" customWidth="1"/>
    <col min="18" max="18" width="0" hidden="1" customWidth="1"/>
    <col min="20" max="22" width="0" hidden="1" customWidth="1"/>
    <col min="27" max="27" width="9" bestFit="1" customWidth="1"/>
    <col min="76" max="76" width="9" bestFit="1" customWidth="1"/>
  </cols>
  <sheetData>
    <row r="1" spans="1:93" x14ac:dyDescent="0.25">
      <c r="A1" s="2" t="s">
        <v>77</v>
      </c>
      <c r="B1" s="2"/>
      <c r="C1" s="26" t="s">
        <v>63</v>
      </c>
      <c r="D1" s="44" t="s">
        <v>114</v>
      </c>
      <c r="E1" s="60"/>
      <c r="F1" s="60"/>
      <c r="G1" s="60"/>
      <c r="H1" s="60"/>
      <c r="I1" s="60"/>
      <c r="J1" s="60"/>
      <c r="K1" s="45"/>
      <c r="L1" s="45"/>
      <c r="M1" s="45"/>
      <c r="N1" s="45"/>
      <c r="O1" s="45"/>
      <c r="P1" s="2"/>
      <c r="Q1" s="2"/>
      <c r="R1" s="2"/>
      <c r="S1" s="2"/>
      <c r="T1" s="2"/>
      <c r="U1" s="2"/>
      <c r="V1" s="2"/>
      <c r="W1" s="2"/>
      <c r="X1" s="2"/>
      <c r="Y1" s="2"/>
      <c r="Z1" s="2" t="s">
        <v>0</v>
      </c>
      <c r="AA1" s="2"/>
      <c r="AB1" s="2" t="s">
        <v>46</v>
      </c>
      <c r="AC1" s="45" t="s">
        <v>60</v>
      </c>
      <c r="AD1" s="45"/>
      <c r="AE1" s="45"/>
      <c r="AF1" s="45"/>
      <c r="AG1" s="45"/>
      <c r="AH1" s="2"/>
      <c r="AI1" s="45"/>
      <c r="AJ1" s="45" t="s">
        <v>82</v>
      </c>
      <c r="AK1" s="45"/>
      <c r="AL1" s="45"/>
      <c r="AM1" s="2"/>
      <c r="AN1" s="45"/>
      <c r="AO1" s="45" t="s">
        <v>82</v>
      </c>
      <c r="AP1" s="45"/>
      <c r="AQ1" s="45"/>
      <c r="AR1" s="45"/>
      <c r="AS1" s="45"/>
      <c r="AT1" s="45" t="s">
        <v>82</v>
      </c>
      <c r="AU1" s="45"/>
      <c r="AV1" s="45"/>
      <c r="AW1" s="45"/>
      <c r="AX1" s="45"/>
      <c r="AY1" s="45" t="s">
        <v>82</v>
      </c>
      <c r="AZ1" s="45"/>
      <c r="BA1" s="45"/>
      <c r="BB1" s="45"/>
      <c r="BC1" s="45"/>
      <c r="BD1" s="45" t="s">
        <v>82</v>
      </c>
      <c r="BE1" s="45"/>
      <c r="BF1" s="45"/>
      <c r="BG1" s="45"/>
      <c r="BH1" s="45"/>
      <c r="BI1" s="45" t="s">
        <v>82</v>
      </c>
      <c r="BJ1" s="45"/>
      <c r="BK1" s="45"/>
      <c r="BL1" s="45"/>
      <c r="BM1" s="45"/>
      <c r="BN1" s="45" t="s">
        <v>82</v>
      </c>
      <c r="BO1" s="45"/>
      <c r="BP1" s="45"/>
      <c r="BQ1" s="45"/>
      <c r="BR1" s="45"/>
      <c r="BS1" s="45" t="s">
        <v>82</v>
      </c>
      <c r="BT1" s="45"/>
      <c r="BU1" s="45"/>
      <c r="BV1" s="45"/>
      <c r="BW1" s="45"/>
      <c r="BX1" s="45" t="s">
        <v>82</v>
      </c>
      <c r="BY1" s="45"/>
      <c r="BZ1" s="45"/>
      <c r="CA1" s="45"/>
      <c r="CB1" s="45"/>
      <c r="CC1" s="45" t="s">
        <v>82</v>
      </c>
      <c r="CD1" s="45"/>
      <c r="CE1" s="45"/>
      <c r="CF1" s="45"/>
      <c r="CG1" s="45"/>
      <c r="CH1" s="45" t="s">
        <v>82</v>
      </c>
      <c r="CI1" s="45"/>
      <c r="CJ1" s="45"/>
      <c r="CK1" s="45"/>
      <c r="CL1" s="45"/>
      <c r="CM1" s="45" t="s">
        <v>82</v>
      </c>
      <c r="CN1" s="45"/>
      <c r="CO1" s="45"/>
    </row>
    <row r="2" spans="1:93" x14ac:dyDescent="0.25">
      <c r="A2" s="47" t="s">
        <v>83</v>
      </c>
      <c r="B2" s="2" t="s">
        <v>2</v>
      </c>
      <c r="C2" s="26" t="s">
        <v>78</v>
      </c>
      <c r="D2" s="61" t="s">
        <v>95</v>
      </c>
      <c r="E2" s="89"/>
      <c r="F2" s="89"/>
      <c r="G2" s="89"/>
      <c r="H2" s="45"/>
      <c r="I2" s="2"/>
      <c r="J2" s="2"/>
      <c r="K2" s="45"/>
      <c r="L2" s="45"/>
      <c r="M2" s="45"/>
      <c r="N2" s="45"/>
      <c r="O2" s="4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5"/>
      <c r="AD2" s="45"/>
      <c r="AE2" s="45"/>
      <c r="AF2" s="45"/>
      <c r="AG2" s="45"/>
      <c r="AH2" s="45"/>
      <c r="AI2" s="45"/>
      <c r="AJ2" s="45" t="s">
        <v>3</v>
      </c>
      <c r="AK2" s="45"/>
      <c r="AL2" s="45"/>
      <c r="AM2" s="2"/>
      <c r="AN2" s="45"/>
      <c r="AO2" s="45" t="s">
        <v>4</v>
      </c>
      <c r="AP2" s="45"/>
      <c r="AQ2" s="45"/>
      <c r="AR2" s="45"/>
      <c r="AS2" s="45"/>
      <c r="AT2" s="45" t="s">
        <v>5</v>
      </c>
      <c r="AU2" s="45"/>
      <c r="AV2" s="45"/>
      <c r="AW2" s="45"/>
      <c r="AX2" s="45"/>
      <c r="AY2" s="45" t="s">
        <v>6</v>
      </c>
      <c r="AZ2" s="45"/>
      <c r="BA2" s="45"/>
      <c r="BB2" s="45"/>
      <c r="BC2" s="45"/>
      <c r="BD2" s="45" t="s">
        <v>7</v>
      </c>
      <c r="BE2" s="45"/>
      <c r="BF2" s="45"/>
      <c r="BG2" s="45"/>
      <c r="BH2" s="45"/>
      <c r="BI2" s="45" t="s">
        <v>8</v>
      </c>
      <c r="BJ2" s="45"/>
      <c r="BK2" s="45"/>
      <c r="BL2" s="45"/>
      <c r="BM2" s="45"/>
      <c r="BN2" s="45" t="s">
        <v>9</v>
      </c>
      <c r="BO2" s="45"/>
      <c r="BP2" s="45"/>
      <c r="BQ2" s="45"/>
      <c r="BR2" s="45"/>
      <c r="BS2" s="45" t="s">
        <v>10</v>
      </c>
      <c r="BT2" s="45"/>
      <c r="BU2" s="45"/>
      <c r="BV2" s="45"/>
      <c r="BW2" s="45"/>
      <c r="BX2" s="45" t="s">
        <v>11</v>
      </c>
      <c r="BY2" s="45"/>
      <c r="BZ2" s="45"/>
      <c r="CA2" s="45"/>
      <c r="CB2" s="45"/>
      <c r="CC2" s="45" t="s">
        <v>12</v>
      </c>
      <c r="CD2" s="45"/>
      <c r="CE2" s="45"/>
      <c r="CF2" s="45"/>
      <c r="CG2" s="45"/>
      <c r="CH2" s="45" t="s">
        <v>13</v>
      </c>
      <c r="CI2" s="45"/>
      <c r="CJ2" s="45"/>
      <c r="CK2" s="45"/>
      <c r="CL2" s="45"/>
      <c r="CM2" s="45" t="s">
        <v>14</v>
      </c>
      <c r="CN2" s="45"/>
      <c r="CO2" s="45"/>
    </row>
    <row r="3" spans="1:93" x14ac:dyDescent="0.25">
      <c r="A3" s="72"/>
      <c r="B3" s="2"/>
      <c r="C3" s="26" t="s">
        <v>64</v>
      </c>
      <c r="D3" s="166">
        <v>42981</v>
      </c>
      <c r="E3" s="61"/>
      <c r="F3" s="45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2"/>
      <c r="Y3" s="2"/>
      <c r="Z3" s="2"/>
      <c r="AA3" s="2"/>
      <c r="AB3" s="2"/>
      <c r="AC3" s="2" t="s">
        <v>48</v>
      </c>
      <c r="AD3" s="2"/>
      <c r="AE3" s="2"/>
      <c r="AF3" s="2"/>
      <c r="AG3" s="2"/>
      <c r="AH3" s="45"/>
      <c r="AI3" s="35">
        <f>TRUNC(RIGHT(E8,4)/1000,0)</f>
        <v>2</v>
      </c>
      <c r="AJ3" s="35">
        <f>TRUNC(RIGHT(E8,3)/100,0)</f>
        <v>3</v>
      </c>
      <c r="AK3" s="35">
        <f>TRUNC(RIGHT(E8,2)/10,0)</f>
        <v>1</v>
      </c>
      <c r="AL3" s="35">
        <f>TRUNC(RIGHT(E8,1)/1,0)</f>
        <v>4</v>
      </c>
      <c r="AM3" s="45"/>
      <c r="AN3" s="35">
        <f>TRUNC(RIGHT(F8,4)/1000,0)</f>
        <v>4</v>
      </c>
      <c r="AO3" s="35">
        <f>TRUNC(RIGHT(F8,3)/100,0)</f>
        <v>2</v>
      </c>
      <c r="AP3" s="35">
        <f>TRUNC(RIGHT(F8,2)/10,0)</f>
        <v>3</v>
      </c>
      <c r="AQ3" s="35">
        <f>TRUNC(RIGHT(F8,1)/1,0)</f>
        <v>1</v>
      </c>
      <c r="AR3" s="45"/>
      <c r="AS3" s="35">
        <f>TRUNC(RIGHT(G8,4)/1000,0)</f>
        <v>1</v>
      </c>
      <c r="AT3" s="35">
        <f>TRUNC(RIGHT(G8,3)/100,0)</f>
        <v>3</v>
      </c>
      <c r="AU3" s="35">
        <f>TRUNC(RIGHT(G8,2)/10,0)</f>
        <v>2</v>
      </c>
      <c r="AV3" s="35">
        <f>TRUNC(RIGHT(G8,1)/1,0)</f>
        <v>4</v>
      </c>
      <c r="AW3" s="45"/>
      <c r="AX3" s="35">
        <f>TRUNC(RIGHT(H8,4)/1000,0)</f>
        <v>2</v>
      </c>
      <c r="AY3" s="35">
        <f>TRUNC(RIGHT(H8,3)/100,0)</f>
        <v>3</v>
      </c>
      <c r="AZ3" s="35">
        <f>TRUNC(RIGHT(H8,2)/10,0)</f>
        <v>4</v>
      </c>
      <c r="BA3" s="35">
        <f>TRUNC(RIGHT(H8,1)/1,0)</f>
        <v>1</v>
      </c>
      <c r="BB3" s="45"/>
      <c r="BC3" s="35">
        <f>TRUNC(RIGHT(I8,4)/1000,0)</f>
        <v>2</v>
      </c>
      <c r="BD3" s="35">
        <f>TRUNC(RIGHT(I8,3)/100,0)</f>
        <v>1</v>
      </c>
      <c r="BE3" s="35">
        <f>TRUNC(RIGHT(I8,2)/10,0)</f>
        <v>3</v>
      </c>
      <c r="BF3" s="35">
        <f>TRUNC(RIGHT(I8,1)/1,0)</f>
        <v>4</v>
      </c>
      <c r="BG3" s="45"/>
      <c r="BH3" s="35">
        <f>TRUNC(RIGHT(J8,4)/1000,0)</f>
        <v>3</v>
      </c>
      <c r="BI3" s="35">
        <f>TRUNC(RIGHT(J8,3)/100,0)</f>
        <v>4</v>
      </c>
      <c r="BJ3" s="35">
        <f>TRUNC(RIGHT(J8,2)/10,0)</f>
        <v>2</v>
      </c>
      <c r="BK3" s="35">
        <f>TRUNC(RIGHT(J8,1)/1,0)</f>
        <v>1</v>
      </c>
      <c r="BL3" s="45"/>
      <c r="BM3" s="35">
        <f>TRUNC(RIGHT(K8,4)/1000,0)</f>
        <v>3</v>
      </c>
      <c r="BN3" s="35">
        <f>TRUNC(RIGHT(K8,3)/100,0)</f>
        <v>4</v>
      </c>
      <c r="BO3" s="35">
        <f>TRUNC(RIGHT(K8,2)/10,0)</f>
        <v>1</v>
      </c>
      <c r="BP3" s="35">
        <f>TRUNC(RIGHT(K8,1)/1,0)</f>
        <v>2</v>
      </c>
      <c r="BQ3" s="45"/>
      <c r="BR3" s="35">
        <f>TRUNC(RIGHT(L8,4)/1000,0)</f>
        <v>4</v>
      </c>
      <c r="BS3" s="35">
        <f>TRUNC(RIGHT(L8,3)/100,0)</f>
        <v>2</v>
      </c>
      <c r="BT3" s="35">
        <f>TRUNC(RIGHT(L8,2)/10,0)</f>
        <v>1</v>
      </c>
      <c r="BU3" s="35">
        <f>TRUNC(RIGHT(L8,1)/1,0)</f>
        <v>3</v>
      </c>
      <c r="BV3" s="45"/>
      <c r="BW3" s="35" t="e">
        <f>TRUNC(RIGHT(M8,4)/1000,0)</f>
        <v>#VALUE!</v>
      </c>
      <c r="BX3" s="35" t="e">
        <f>TRUNC(RIGHT(M8,3)/100,0)</f>
        <v>#VALUE!</v>
      </c>
      <c r="BY3" s="35" t="e">
        <f>TRUNC(RIGHT(M8,2)/10,0)</f>
        <v>#VALUE!</v>
      </c>
      <c r="BZ3" s="35" t="e">
        <f>TRUNC(RIGHT(M8,1)/1,0)</f>
        <v>#VALUE!</v>
      </c>
      <c r="CA3" s="45"/>
      <c r="CB3" s="35" t="e">
        <f>TRUNC(RIGHT(N8,4)/1000,0)</f>
        <v>#VALUE!</v>
      </c>
      <c r="CC3" s="35" t="e">
        <f>TRUNC(RIGHT(N8,3)/100,0)</f>
        <v>#VALUE!</v>
      </c>
      <c r="CD3" s="35" t="e">
        <f>TRUNC(RIGHT(N8,2)/10,0)</f>
        <v>#VALUE!</v>
      </c>
      <c r="CE3" s="35" t="e">
        <f>TRUNC(RIGHT(N8,1)/1,0)</f>
        <v>#VALUE!</v>
      </c>
      <c r="CF3" s="45"/>
      <c r="CG3" s="35" t="e">
        <f>TRUNC(RIGHT(O8,4)/1000,0)</f>
        <v>#VALUE!</v>
      </c>
      <c r="CH3" s="35" t="e">
        <f>TRUNC(RIGHT(O8,3)/100,0)</f>
        <v>#VALUE!</v>
      </c>
      <c r="CI3" s="35" t="e">
        <f>TRUNC(RIGHT(O8,2)/10,0)</f>
        <v>#VALUE!</v>
      </c>
      <c r="CJ3" s="35" t="e">
        <f>TRUNC(RIGHT(O8,1)/1,0)</f>
        <v>#VALUE!</v>
      </c>
      <c r="CK3" s="45"/>
      <c r="CL3" s="35" t="e">
        <f>TRUNC(RIGHT(P8,4)/1000,0)</f>
        <v>#VALUE!</v>
      </c>
      <c r="CM3" s="35" t="e">
        <f>TRUNC(RIGHT(P8,3)/100,0)</f>
        <v>#VALUE!</v>
      </c>
      <c r="CN3" s="35" t="e">
        <f>TRUNC(RIGHT(P8,2)/10,0)</f>
        <v>#VALUE!</v>
      </c>
      <c r="CO3" s="35" t="e">
        <f>TRUNC(RIGHT(P8,1)/1,0)</f>
        <v>#VALUE!</v>
      </c>
    </row>
    <row r="4" spans="1:93" x14ac:dyDescent="0.25">
      <c r="A4" s="45"/>
      <c r="B4" s="2"/>
      <c r="C4" s="2"/>
      <c r="D4" s="2"/>
      <c r="E4" s="2"/>
      <c r="F4" s="2"/>
      <c r="G4" s="45"/>
      <c r="H4" s="45"/>
      <c r="I4" s="46" t="s">
        <v>84</v>
      </c>
      <c r="J4" s="2"/>
      <c r="K4" s="2"/>
      <c r="L4" s="2"/>
      <c r="M4" s="2"/>
      <c r="N4" s="2"/>
      <c r="O4" s="2"/>
      <c r="P4" s="2"/>
      <c r="Q4" s="2"/>
      <c r="R4" s="2"/>
      <c r="S4" s="46"/>
      <c r="T4" s="170" t="s">
        <v>49</v>
      </c>
      <c r="U4" s="170"/>
      <c r="V4" s="46"/>
      <c r="W4" s="2"/>
      <c r="X4" s="2"/>
      <c r="Y4" s="2"/>
      <c r="Z4" s="2"/>
      <c r="AA4" s="2"/>
      <c r="AB4" s="2"/>
      <c r="AC4" s="2" t="s">
        <v>0</v>
      </c>
      <c r="AD4" s="2"/>
      <c r="AE4" s="2"/>
      <c r="AF4" s="2"/>
      <c r="AG4" s="45"/>
      <c r="AH4" s="56"/>
      <c r="AI4" s="1"/>
      <c r="AJ4" s="35">
        <f>E9</f>
        <v>1</v>
      </c>
      <c r="AK4" s="35">
        <f>E10</f>
        <v>1</v>
      </c>
      <c r="AL4" s="35">
        <f>E11</f>
        <v>1</v>
      </c>
      <c r="AM4" s="45"/>
      <c r="AN4" s="1"/>
      <c r="AO4" s="35">
        <f>F9</f>
        <v>1</v>
      </c>
      <c r="AP4" s="35">
        <f>F10</f>
        <v>4</v>
      </c>
      <c r="AQ4" s="35">
        <f>F11</f>
        <v>4</v>
      </c>
      <c r="AR4" s="45"/>
      <c r="AS4" s="1"/>
      <c r="AT4" s="35">
        <f>G9</f>
        <v>3</v>
      </c>
      <c r="AU4" s="35">
        <f>G10</f>
        <v>5</v>
      </c>
      <c r="AV4" s="35">
        <f>G11</f>
        <v>7</v>
      </c>
      <c r="AW4" s="45"/>
      <c r="AX4" s="1"/>
      <c r="AY4" s="35">
        <f>H9</f>
        <v>2</v>
      </c>
      <c r="AZ4" s="35">
        <f>H10</f>
        <v>4</v>
      </c>
      <c r="BA4" s="35">
        <f>H11</f>
        <v>8</v>
      </c>
      <c r="BB4" s="45"/>
      <c r="BC4" s="1"/>
      <c r="BD4" s="35">
        <f>I9</f>
        <v>10</v>
      </c>
      <c r="BE4" s="35">
        <f>I10</f>
        <v>1</v>
      </c>
      <c r="BF4" s="35">
        <f>I11</f>
        <v>1</v>
      </c>
      <c r="BG4" s="45"/>
      <c r="BH4" s="1"/>
      <c r="BI4" s="35">
        <f>J9</f>
        <v>8</v>
      </c>
      <c r="BJ4" s="35">
        <f>J10</f>
        <v>1</v>
      </c>
      <c r="BK4" s="35">
        <f>J11</f>
        <v>1</v>
      </c>
      <c r="BL4" s="45"/>
      <c r="BM4" s="1"/>
      <c r="BN4" s="35">
        <f>K9</f>
        <v>2</v>
      </c>
      <c r="BO4" s="35">
        <f>K10</f>
        <v>4</v>
      </c>
      <c r="BP4" s="35">
        <f>K11</f>
        <v>8</v>
      </c>
      <c r="BQ4" s="45"/>
      <c r="BR4" s="1"/>
      <c r="BS4" s="35">
        <f>L9</f>
        <v>1</v>
      </c>
      <c r="BT4" s="35">
        <f>L10</f>
        <v>8</v>
      </c>
      <c r="BU4" s="35">
        <f>L11</f>
        <v>1</v>
      </c>
      <c r="BV4" s="45"/>
      <c r="BW4" s="1"/>
      <c r="BX4" s="35">
        <f>M9</f>
        <v>0</v>
      </c>
      <c r="BY4" s="35">
        <f>M10</f>
        <v>0</v>
      </c>
      <c r="BZ4" s="35">
        <f>M11</f>
        <v>0</v>
      </c>
      <c r="CA4" s="45"/>
      <c r="CB4" s="1"/>
      <c r="CC4" s="35">
        <f>N9</f>
        <v>0</v>
      </c>
      <c r="CD4" s="35">
        <f>N10</f>
        <v>0</v>
      </c>
      <c r="CE4" s="35">
        <f>N11</f>
        <v>0</v>
      </c>
      <c r="CF4" s="45"/>
      <c r="CG4" s="1"/>
      <c r="CH4" s="35">
        <f>O9</f>
        <v>0</v>
      </c>
      <c r="CI4" s="35">
        <f>O10</f>
        <v>0</v>
      </c>
      <c r="CJ4" s="35">
        <f>O11</f>
        <v>0</v>
      </c>
      <c r="CK4" s="45"/>
      <c r="CL4" s="1"/>
      <c r="CM4" s="35">
        <f>P9</f>
        <v>0</v>
      </c>
      <c r="CN4" s="35">
        <f>P9</f>
        <v>0</v>
      </c>
      <c r="CO4" s="35">
        <f>P11</f>
        <v>0</v>
      </c>
    </row>
    <row r="5" spans="1:93" x14ac:dyDescent="0.25">
      <c r="A5" s="45"/>
      <c r="B5" s="2"/>
      <c r="C5" s="2"/>
      <c r="D5" s="2"/>
      <c r="E5" s="2"/>
      <c r="F5" s="2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169" t="s">
        <v>50</v>
      </c>
      <c r="T5" s="169"/>
      <c r="U5" s="169"/>
      <c r="V5" s="169"/>
      <c r="W5" s="2"/>
      <c r="X5" s="2"/>
      <c r="Y5" s="2"/>
      <c r="Z5" s="2"/>
      <c r="AA5" s="2"/>
      <c r="AB5" s="2"/>
      <c r="AC5" s="56"/>
      <c r="AD5" s="45"/>
      <c r="AE5" s="45"/>
      <c r="AF5" s="45"/>
      <c r="AG5" s="45"/>
      <c r="AH5" s="2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</row>
    <row r="6" spans="1:93" x14ac:dyDescent="0.25">
      <c r="A6" s="45"/>
      <c r="B6" s="2"/>
      <c r="C6" s="172" t="s">
        <v>93</v>
      </c>
      <c r="D6" s="173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90"/>
      <c r="R6" s="3"/>
      <c r="S6" s="23">
        <v>13</v>
      </c>
      <c r="T6" s="23">
        <v>14</v>
      </c>
      <c r="U6" s="23">
        <v>15</v>
      </c>
      <c r="V6" s="23">
        <v>16</v>
      </c>
      <c r="W6" s="2"/>
      <c r="X6" s="1"/>
      <c r="Y6" s="1"/>
      <c r="Z6" s="1"/>
      <c r="AA6" s="2"/>
      <c r="AB6" s="2"/>
      <c r="AC6" s="2" t="s">
        <v>51</v>
      </c>
      <c r="AD6" s="45"/>
      <c r="AE6" s="45"/>
      <c r="AF6" s="45"/>
      <c r="AG6" s="45"/>
      <c r="AH6" s="2"/>
      <c r="AI6" s="3" t="s">
        <v>15</v>
      </c>
      <c r="AJ6" s="3" t="s">
        <v>16</v>
      </c>
      <c r="AK6" s="3" t="s">
        <v>17</v>
      </c>
      <c r="AL6" s="3" t="s">
        <v>18</v>
      </c>
      <c r="AM6" s="45"/>
      <c r="AN6" s="3" t="s">
        <v>15</v>
      </c>
      <c r="AO6" s="3" t="s">
        <v>16</v>
      </c>
      <c r="AP6" s="3" t="s">
        <v>17</v>
      </c>
      <c r="AQ6" s="3" t="s">
        <v>18</v>
      </c>
      <c r="AR6" s="45"/>
      <c r="AS6" s="3" t="s">
        <v>15</v>
      </c>
      <c r="AT6" s="3" t="s">
        <v>16</v>
      </c>
      <c r="AU6" s="3" t="s">
        <v>17</v>
      </c>
      <c r="AV6" s="3" t="s">
        <v>18</v>
      </c>
      <c r="AW6" s="45"/>
      <c r="AX6" s="3" t="s">
        <v>15</v>
      </c>
      <c r="AY6" s="3" t="s">
        <v>16</v>
      </c>
      <c r="AZ6" s="3" t="s">
        <v>17</v>
      </c>
      <c r="BA6" s="3" t="s">
        <v>18</v>
      </c>
      <c r="BB6" s="45"/>
      <c r="BC6" s="3" t="s">
        <v>15</v>
      </c>
      <c r="BD6" s="3" t="s">
        <v>16</v>
      </c>
      <c r="BE6" s="3" t="s">
        <v>17</v>
      </c>
      <c r="BF6" s="3" t="s">
        <v>18</v>
      </c>
      <c r="BG6" s="45"/>
      <c r="BH6" s="3" t="s">
        <v>15</v>
      </c>
      <c r="BI6" s="3" t="s">
        <v>16</v>
      </c>
      <c r="BJ6" s="3" t="s">
        <v>17</v>
      </c>
      <c r="BK6" s="3" t="s">
        <v>18</v>
      </c>
      <c r="BL6" s="45"/>
      <c r="BM6" s="3" t="s">
        <v>15</v>
      </c>
      <c r="BN6" s="3" t="s">
        <v>16</v>
      </c>
      <c r="BO6" s="3" t="s">
        <v>17</v>
      </c>
      <c r="BP6" s="3" t="s">
        <v>18</v>
      </c>
      <c r="BQ6" s="45"/>
      <c r="BR6" s="3" t="s">
        <v>15</v>
      </c>
      <c r="BS6" s="3" t="s">
        <v>16</v>
      </c>
      <c r="BT6" s="3" t="s">
        <v>17</v>
      </c>
      <c r="BU6" s="3" t="s">
        <v>18</v>
      </c>
      <c r="BV6" s="45"/>
      <c r="BW6" s="3" t="s">
        <v>15</v>
      </c>
      <c r="BX6" s="3" t="s">
        <v>16</v>
      </c>
      <c r="BY6" s="3" t="s">
        <v>17</v>
      </c>
      <c r="BZ6" s="3" t="s">
        <v>18</v>
      </c>
      <c r="CA6" s="45"/>
      <c r="CB6" s="3" t="s">
        <v>15</v>
      </c>
      <c r="CC6" s="3" t="s">
        <v>16</v>
      </c>
      <c r="CD6" s="3" t="s">
        <v>17</v>
      </c>
      <c r="CE6" s="3" t="s">
        <v>18</v>
      </c>
      <c r="CF6" s="45"/>
      <c r="CG6" s="3" t="s">
        <v>15</v>
      </c>
      <c r="CH6" s="3" t="s">
        <v>16</v>
      </c>
      <c r="CI6" s="3" t="s">
        <v>17</v>
      </c>
      <c r="CJ6" s="3" t="s">
        <v>18</v>
      </c>
      <c r="CK6" s="45"/>
      <c r="CL6" s="3" t="s">
        <v>15</v>
      </c>
      <c r="CM6" s="3" t="s">
        <v>16</v>
      </c>
      <c r="CN6" s="3" t="s">
        <v>17</v>
      </c>
      <c r="CO6" s="3" t="s">
        <v>18</v>
      </c>
    </row>
    <row r="7" spans="1:93" x14ac:dyDescent="0.25">
      <c r="A7" s="45"/>
      <c r="B7" s="2"/>
      <c r="C7" s="172" t="s">
        <v>89</v>
      </c>
      <c r="D7" s="17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"/>
      <c r="R7" s="3"/>
      <c r="S7" s="21" t="s">
        <v>96</v>
      </c>
      <c r="T7" s="21"/>
      <c r="U7" s="24"/>
      <c r="V7" s="24"/>
      <c r="W7" s="45"/>
      <c r="X7" s="45"/>
      <c r="Y7" s="45"/>
      <c r="Z7" s="45"/>
      <c r="AA7" s="2" t="s">
        <v>71</v>
      </c>
      <c r="AB7" s="2"/>
      <c r="AC7" s="2" t="s">
        <v>47</v>
      </c>
      <c r="AD7" s="2"/>
      <c r="AE7" s="2"/>
      <c r="AF7" s="45"/>
      <c r="AG7" s="45"/>
      <c r="AH7" s="2"/>
      <c r="AI7" s="2" t="s">
        <v>20</v>
      </c>
      <c r="AJ7" s="2"/>
      <c r="AK7" s="2" t="s">
        <v>21</v>
      </c>
      <c r="AL7" s="47" t="s">
        <v>1</v>
      </c>
      <c r="AM7" s="45"/>
      <c r="AN7" s="2" t="s">
        <v>20</v>
      </c>
      <c r="AO7" s="2"/>
      <c r="AP7" s="2" t="s">
        <v>21</v>
      </c>
      <c r="AQ7" s="47" t="s">
        <v>1</v>
      </c>
      <c r="AR7" s="45"/>
      <c r="AS7" s="2" t="s">
        <v>20</v>
      </c>
      <c r="AT7" s="2"/>
      <c r="AU7" s="2" t="s">
        <v>21</v>
      </c>
      <c r="AV7" s="47" t="s">
        <v>1</v>
      </c>
      <c r="AW7" s="45"/>
      <c r="AX7" s="2" t="s">
        <v>20</v>
      </c>
      <c r="AY7" s="2"/>
      <c r="AZ7" s="2" t="s">
        <v>21</v>
      </c>
      <c r="BA7" s="47" t="s">
        <v>1</v>
      </c>
      <c r="BB7" s="45"/>
      <c r="BC7" s="2" t="s">
        <v>20</v>
      </c>
      <c r="BD7" s="2"/>
      <c r="BE7" s="2" t="s">
        <v>21</v>
      </c>
      <c r="BF7" s="47" t="s">
        <v>1</v>
      </c>
      <c r="BG7" s="45"/>
      <c r="BH7" s="2" t="s">
        <v>20</v>
      </c>
      <c r="BI7" s="2"/>
      <c r="BJ7" s="2" t="s">
        <v>21</v>
      </c>
      <c r="BK7" s="47" t="s">
        <v>1</v>
      </c>
      <c r="BL7" s="45"/>
      <c r="BM7" s="2" t="s">
        <v>20</v>
      </c>
      <c r="BN7" s="2"/>
      <c r="BO7" s="2" t="s">
        <v>21</v>
      </c>
      <c r="BP7" s="47" t="s">
        <v>1</v>
      </c>
      <c r="BQ7" s="45"/>
      <c r="BR7" s="2" t="s">
        <v>20</v>
      </c>
      <c r="BS7" s="2"/>
      <c r="BT7" s="2" t="s">
        <v>21</v>
      </c>
      <c r="BU7" s="47" t="s">
        <v>1</v>
      </c>
      <c r="BV7" s="45"/>
      <c r="BW7" s="2" t="s">
        <v>20</v>
      </c>
      <c r="BX7" s="2"/>
      <c r="BY7" s="2" t="s">
        <v>21</v>
      </c>
      <c r="BZ7" s="47" t="s">
        <v>1</v>
      </c>
      <c r="CA7" s="45"/>
      <c r="CB7" s="2" t="s">
        <v>20</v>
      </c>
      <c r="CC7" s="2"/>
      <c r="CD7" s="2" t="s">
        <v>21</v>
      </c>
      <c r="CE7" s="47" t="s">
        <v>1</v>
      </c>
      <c r="CF7" s="45"/>
      <c r="CG7" s="2" t="s">
        <v>20</v>
      </c>
      <c r="CH7" s="2"/>
      <c r="CI7" s="2" t="s">
        <v>21</v>
      </c>
      <c r="CJ7" s="47" t="s">
        <v>1</v>
      </c>
      <c r="CK7" s="45"/>
      <c r="CL7" s="2" t="s">
        <v>20</v>
      </c>
      <c r="CM7" s="2"/>
      <c r="CN7" s="2" t="s">
        <v>21</v>
      </c>
      <c r="CO7" s="47" t="s">
        <v>1</v>
      </c>
    </row>
    <row r="8" spans="1:93" x14ac:dyDescent="0.25">
      <c r="A8" s="45"/>
      <c r="B8" s="2"/>
      <c r="C8" s="171" t="s">
        <v>65</v>
      </c>
      <c r="D8" s="164" t="s">
        <v>17</v>
      </c>
      <c r="E8" s="22">
        <v>2314</v>
      </c>
      <c r="F8" s="22">
        <v>4231</v>
      </c>
      <c r="G8" s="22">
        <v>1324</v>
      </c>
      <c r="H8" s="22">
        <v>2341</v>
      </c>
      <c r="I8" s="22">
        <v>2134</v>
      </c>
      <c r="J8" s="22">
        <v>3421</v>
      </c>
      <c r="K8" s="22">
        <v>3412</v>
      </c>
      <c r="L8" s="22">
        <v>4213</v>
      </c>
      <c r="M8" s="22"/>
      <c r="N8" s="22"/>
      <c r="O8" s="22"/>
      <c r="P8" s="22"/>
      <c r="Q8" s="91"/>
      <c r="R8" s="32"/>
      <c r="S8" s="21" t="s">
        <v>97</v>
      </c>
      <c r="T8" s="21"/>
      <c r="U8" s="21"/>
      <c r="V8" s="21"/>
      <c r="W8" s="45"/>
      <c r="X8" s="45"/>
      <c r="Y8" s="45"/>
      <c r="Z8" s="45"/>
      <c r="AA8" s="59">
        <v>37257</v>
      </c>
      <c r="AB8" s="2"/>
      <c r="AC8" s="45"/>
      <c r="AD8" s="2"/>
      <c r="AE8" s="2"/>
      <c r="AF8" s="2"/>
      <c r="AG8" s="2"/>
      <c r="AH8" s="45"/>
      <c r="AI8" s="35">
        <f>($AL$3*10)+$AJ$3</f>
        <v>43</v>
      </c>
      <c r="AJ8" s="35">
        <f>$AK$4+$AL$4</f>
        <v>2</v>
      </c>
      <c r="AK8" s="2">
        <v>1234</v>
      </c>
      <c r="AL8" s="35">
        <f ca="1">50-(INDIRECT(ADDRESS(MATCH(TRUNC(AK8,-2)/100,$AI$8:$AI$19,0)+7,36))+(INDIRECT(ADDRESS(MATCH(TRUNC(AK8/1000,0)*10+TRUNC(RIGHT(AK8/10,3),0),$AI$8:$AI$19,0)+7,36)))+(INDIRECT(ADDRESS(MATCH(TRUNC(AK8/1000,0)*10+TRUNC(RIGHT(AK8,1),1),$AI$8:$AI$19,0)+7,36)))+(INDIRECT(ADDRESS(MATCH(TRUNC(RIGHT(AK8/10,4),0),$AI$8:$AI$19,0)+7,36))+(INDIRECT(ADDRESS(MATCH(TRUNC(RIGHT(AK8/10,4),-1)+TRUNC(RIGHT(AK8,1),1),$AI$8:$AI$19,0)+7,36)))+INDIRECT(ADDRESS(MATCH(TRUNC(RIGHT(AK8,2),1),$AI$8:$AI$19,0)+7,36))))</f>
        <v>47</v>
      </c>
      <c r="AM8" s="45"/>
      <c r="AN8" s="35">
        <f>(AQ$3*10)+AO$3</f>
        <v>12</v>
      </c>
      <c r="AO8" s="35">
        <f>AP$4+AQ$4</f>
        <v>8</v>
      </c>
      <c r="AP8" s="2">
        <v>1234</v>
      </c>
      <c r="AQ8" s="35">
        <f ca="1">50-(INDIRECT(ADDRESS(MATCH(TRUNC(AP8,-2)/100,AN$8:AN$19,0)+7,41))+(INDIRECT(ADDRESS(MATCH(TRUNC(AP8/1000,0)*10+TRUNC(RIGHT(AP8/10,3),0),AN$8:AN$19,0)+7,41)))+(INDIRECT(ADDRESS(MATCH(TRUNC(AP8/1000,0)*10+TRUNC(RIGHT(AP8,1),1),AN$8:AN$19,0)+7,41)))+(INDIRECT(ADDRESS(MATCH(TRUNC(RIGHT(AP8/10,4),0),AN$8:AN$19,0)+7,41))+(INDIRECT(ADDRESS(MATCH(TRUNC(RIGHT(AP8/10,4),-1)+TRUNC(RIGHT(AP8,1),1),AN$8:AN$19,0)+7,41)))+INDIRECT(ADDRESS(MATCH(TRUNC(RIGHT(AP8,2),1),AN$8:AN$19,0)+7,41))))</f>
        <v>23</v>
      </c>
      <c r="AR8" s="45"/>
      <c r="AS8" s="35">
        <f>(AV$3*10)+AT$3</f>
        <v>43</v>
      </c>
      <c r="AT8" s="35">
        <f>AU$4+AV$4</f>
        <v>12</v>
      </c>
      <c r="AU8" s="2">
        <v>1234</v>
      </c>
      <c r="AV8" s="35">
        <f ca="1">50-(INDIRECT(ADDRESS(MATCH(TRUNC(AU8,-2)/100,$AS$8:$AS$19,0)+7,46))+(INDIRECT(ADDRESS(MATCH(TRUNC(AU8/1000,0)*10+TRUNC(RIGHT(AU8/10,3),0),$AS$8:$AS$19,0)+7,46)))+(INDIRECT(ADDRESS(MATCH(TRUNC(AU8/1000,0)*10+TRUNC(RIGHT(AU8,1),1),$AS$8:$AS$19,0)+7,46)))+(INDIRECT(ADDRESS(MATCH(TRUNC(RIGHT(AU8/10,4),0),$AS$8:$AS$19,0)+7,46))+(INDIRECT(ADDRESS(MATCH(TRUNC(RIGHT(AU8/10,4),-1)+TRUNC(RIGHT(AU8,1),1),$AS$8:$AS$19,0)+7,46)))+INDIRECT(ADDRESS(MATCH(TRUNC(RIGHT(AU8,2),1),$AS$8:$AS$19,0)+7,46))))</f>
        <v>45</v>
      </c>
      <c r="AW8" s="45"/>
      <c r="AX8" s="35">
        <f>(BA$3*10)+AY$3</f>
        <v>13</v>
      </c>
      <c r="AY8" s="35">
        <f>AZ$4+BA$4</f>
        <v>12</v>
      </c>
      <c r="AZ8" s="2">
        <v>1234</v>
      </c>
      <c r="BA8" s="35">
        <f ca="1">50-(INDIRECT(ADDRESS(MATCH(TRUNC(AZ8,-2)/100,$AX$8:$AX$19,0)+7,51))+(INDIRECT(ADDRESS(MATCH(TRUNC(AZ8/1000,0)*10+TRUNC(RIGHT(AZ8/10,3),0),$AX$8:$AX$19,0)+7,51)))+(INDIRECT(ADDRESS(MATCH(TRUNC(AZ8/1000,0)*10+TRUNC(RIGHT(AZ8,1),1),$AX$8:$AX$19,0)+7,51)))+(INDIRECT(ADDRESS(MATCH(TRUNC(RIGHT(AZ8/10,4),0),$AX$8:$AX$19,0)+7,51))+(INDIRECT(ADDRESS(MATCH(TRUNC(RIGHT(AZ8/10,4),-1)+TRUNC(RIGHT(AZ8,1),1),$AX$8:$AX$19,0)+7,51)))+INDIRECT(ADDRESS(MATCH(TRUNC(RIGHT(AZ8,2),1),$AX$8:$AX$19,0)+7,51))))</f>
        <v>16</v>
      </c>
      <c r="BB8" s="45"/>
      <c r="BC8" s="35">
        <f>(BF$3*10)+BD$3</f>
        <v>41</v>
      </c>
      <c r="BD8" s="35">
        <f>BE$4+BF$4</f>
        <v>2</v>
      </c>
      <c r="BE8" s="2">
        <v>1234</v>
      </c>
      <c r="BF8" s="35">
        <f ca="1">50-(INDIRECT(ADDRESS(MATCH(TRUNC(BE8,-2)/100,$BC$8:$BC$19,0)+7,56))+(INDIRECT(ADDRESS(MATCH(TRUNC(BE8/1000,0)*10+TRUNC(RIGHT(BE8/10,3),0),$BC$8:$BC$19,0)+7,56)))+(INDIRECT(ADDRESS(MATCH(TRUNC(BE8/1000,0)*10+TRUNC(RIGHT(BE8,1),1),$BC$8:$BC$19,0)+7,56)))+(INDIRECT(ADDRESS(MATCH(TRUNC(RIGHT(BE8/10,4),0),$BC$8:$BC$19,0)+7,56))+(INDIRECT(ADDRESS(MATCH(TRUNC(RIGHT(BE8/10,4),-1)+TRUNC(RIGHT(BE8,1),1),$BC$8:$BC$19,0)+7,56)))+INDIRECT(ADDRESS(MATCH(TRUNC(RIGHT(BE8,2),1),$BC$8:$BC$19,0)+7,56))))</f>
        <v>40</v>
      </c>
      <c r="BG8" s="45"/>
      <c r="BH8" s="35">
        <f>(BK$3*10)+BI$3</f>
        <v>14</v>
      </c>
      <c r="BI8" s="35">
        <f>BJ$4+BK$4</f>
        <v>2</v>
      </c>
      <c r="BJ8" s="2">
        <v>1234</v>
      </c>
      <c r="BK8" s="35">
        <f ca="1">50-(INDIRECT(ADDRESS(MATCH(TRUNC(BJ8,-2)/100,$BH$8:$BH$19,0)+7,61))+(INDIRECT(ADDRESS(MATCH(TRUNC(BJ8/1000,0)*10+TRUNC(RIGHT(BJ8/10,3),0),$BH$8:$BH$19,0)+7,61)))+(INDIRECT(ADDRESS(MATCH(TRUNC(BJ8/1000,0)*10+TRUNC(RIGHT(BJ8,1),1),$BH$8:$BH$19,0)+7,61)))+(INDIRECT(ADDRESS(MATCH(TRUNC(RIGHT(BJ8/10,4),0),$BH$8:$BH$19,0)+7,61))+(INDIRECT(ADDRESS(MATCH(TRUNC(RIGHT(BJ8/10,4),-1)+TRUNC(RIGHT(BJ8,1),1),$BH$8:$BH$19,0)+7,61)))+INDIRECT(ADDRESS(MATCH(TRUNC(RIGHT(BJ8,2),1),$BH$8:$BH$19,0)+7,61))))</f>
        <v>27</v>
      </c>
      <c r="BL8" s="45"/>
      <c r="BM8" s="35">
        <f>(BP$3*10)+BN$3</f>
        <v>24</v>
      </c>
      <c r="BN8" s="35">
        <f>BO$4+BP$4</f>
        <v>12</v>
      </c>
      <c r="BO8" s="2">
        <v>1234</v>
      </c>
      <c r="BP8" s="35">
        <f ca="1">50-(INDIRECT(ADDRESS(MATCH(TRUNC(BO8,-2)/100,$BM$8:$BM$19,0)+7,66))+(INDIRECT(ADDRESS(MATCH(TRUNC(BO8/1000,0)*10+TRUNC(RIGHT(BO8/10,3),0),$BM$8:$BM$19,0)+7,66)))+(INDIRECT(ADDRESS(MATCH(TRUNC(BO8/1000,0)*10+TRUNC(RIGHT(BO8,1),1),$BM$8:$BM$19,0)+7,66)))+(INDIRECT(ADDRESS(MATCH(TRUNC(RIGHT(BO8/10,4),0),$BM$8:$BM$19,0)+7,66))+(INDIRECT(ADDRESS(MATCH(TRUNC(RIGHT(BO8/10,4),-1)+TRUNC(RIGHT(BO8,1),1),$BM$8:$BM$19,0)+7,66)))+INDIRECT(ADDRESS(MATCH(TRUNC(RIGHT(BO8,2),1),$BM$8:$BM$19,0)+7,66))))</f>
        <v>14</v>
      </c>
      <c r="BQ8" s="45"/>
      <c r="BR8" s="35">
        <f>(BU$3*10)+BS$3</f>
        <v>32</v>
      </c>
      <c r="BS8" s="35">
        <f>BT$4+BU$4</f>
        <v>9</v>
      </c>
      <c r="BT8" s="2">
        <v>1234</v>
      </c>
      <c r="BU8" s="35">
        <f ca="1">50-(INDIRECT(ADDRESS(MATCH(TRUNC(BT8,-2)/100,$BR$8:$BR$19,0)+7,71))+(INDIRECT(ADDRESS(MATCH(TRUNC(BT8/1000,0)*10+TRUNC(RIGHT(BT8/10,3),0),$BR$8:$BR$19,0)+7,71)))+(INDIRECT(ADDRESS(MATCH(TRUNC(BT8/1000,0)*10+TRUNC(RIGHT(BT8,1),1),$BR$8:$BR$19,0)+7,71)))+(INDIRECT(ADDRESS(MATCH(TRUNC(RIGHT(BT8/10,4),0),$BR$8:$BR$19,0)+7,71))+(INDIRECT(ADDRESS(MATCH(TRUNC(RIGHT(BT8/10,4),-1)+TRUNC(RIGHT(BT8,1),1),$BR$8:$BR$19,0)+7,71)))+INDIRECT(ADDRESS(MATCH(TRUNC(RIGHT(BT8,2),1),$BR$8:$BR$19,0)+7,71))))</f>
        <v>22</v>
      </c>
      <c r="BV8" s="45"/>
      <c r="BW8" s="35" t="e">
        <f>(BZ$3*10)+BX$3</f>
        <v>#VALUE!</v>
      </c>
      <c r="BX8" s="35">
        <f>BY$4+BZ$4</f>
        <v>0</v>
      </c>
      <c r="BY8" s="2">
        <v>1234</v>
      </c>
      <c r="BZ8" s="35" t="e">
        <f ca="1">50-(INDIRECT(ADDRESS(MATCH(TRUNC(BY8,-2)/100,$BW$8:$BW$19,0)+7,76))+(INDIRECT(ADDRESS(MATCH(TRUNC(BY8/1000,0)*10+TRUNC(RIGHT(BY8/10,3),0),$BW$8:$BW$19,0)+7,76)))+(INDIRECT(ADDRESS(MATCH(TRUNC(BY8/1000,0)*10+TRUNC(RIGHT(BY8,1),1),$BW$8:$BW$19,0)+7,76)))+(INDIRECT(ADDRESS(MATCH(TRUNC(RIGHT(BY8/10,4),0),$BW$8:$BW$19,0)+7,76))+(INDIRECT(ADDRESS(MATCH(TRUNC(RIGHT(BY8/10,4),-1)+TRUNC(RIGHT(BY8,1),1),$BW$8:$BW$19,0)+7,76)))+INDIRECT(ADDRESS(MATCH(TRUNC(RIGHT(BY8,2),1),$BW$8:$BW$19,0)+7,76))))</f>
        <v>#N/A</v>
      </c>
      <c r="CA8" s="45"/>
      <c r="CB8" s="35" t="e">
        <f>(CE$3*10)+CC$3</f>
        <v>#VALUE!</v>
      </c>
      <c r="CC8" s="35">
        <f>CD$4+CE$4</f>
        <v>0</v>
      </c>
      <c r="CD8" s="2">
        <v>1234</v>
      </c>
      <c r="CE8" s="35" t="e">
        <f t="shared" ref="CE8:CE21" ca="1" si="0">50-(INDIRECT(ADDRESS(MATCH(TRUNC(CD8,-2)/100,$CB$8:$CB$19,0)+7,81))+(INDIRECT(ADDRESS(MATCH(TRUNC(CD8/1000,0)*10+TRUNC(RIGHT(CD8/10,3),0),$CB$8:$CB$19,0)+7,81)))+(INDIRECT(ADDRESS(MATCH(TRUNC(CD8/1000,0)*10+TRUNC(RIGHT(CD8,1),1),$CB$8:$CB$19,0)+7,81)))+(INDIRECT(ADDRESS(MATCH(TRUNC(RIGHT(CD8/10,4),0),$CB$8:$CB$19,0)+7,81))+(INDIRECT(ADDRESS(MATCH(TRUNC(RIGHT(CD8/10,4),-1)+TRUNC(RIGHT(CD8,1),1),$CB$8:$CB$19,0)+7,81)))+INDIRECT(ADDRESS(MATCH(TRUNC(RIGHT(CD8,2),1),$CB$8:$CB$19,0)+7,81))))</f>
        <v>#N/A</v>
      </c>
      <c r="CF8" s="45"/>
      <c r="CG8" s="35" t="e">
        <f>(CJ$3*10)+CH$3</f>
        <v>#VALUE!</v>
      </c>
      <c r="CH8" s="35">
        <f>CI$4+CJ$4</f>
        <v>0</v>
      </c>
      <c r="CI8" s="2">
        <v>1234</v>
      </c>
      <c r="CJ8" s="35" t="e">
        <f ca="1">50-(INDIRECT(ADDRESS(MATCH(TRUNC(CI8,-2)/100,$CG$8:$CG$19,0)+7,86))+(INDIRECT(ADDRESS(MATCH(TRUNC(CI8/1000,0)*10+TRUNC(RIGHT(CI8/10,3),0),$CG$8:$CG$19,0)+7,86)))+(INDIRECT(ADDRESS(MATCH(TRUNC(CI8/1000,0)*10+TRUNC(RIGHT(CI8,1),1),$CG$8:$CG$19,0)+7,86)))+(INDIRECT(ADDRESS(MATCH(TRUNC(RIGHT(CI8/10,4),0),$CG$8:$CG$19,0)+7,86))+(INDIRECT(ADDRESS(MATCH(TRUNC(RIGHT(CI8/10,4),-1)+TRUNC(RIGHT(CI8,1),1),$CG$8:$CG$19,0)+7,86)))+INDIRECT(ADDRESS(MATCH(TRUNC(RIGHT(CI8,2),1),$CG$8:$CG$19,0)+7,86))))</f>
        <v>#N/A</v>
      </c>
      <c r="CK8" s="45"/>
      <c r="CL8" s="35" t="e">
        <f>(CO$3*10)+CM$3</f>
        <v>#VALUE!</v>
      </c>
      <c r="CM8" s="35">
        <f>CN$4+CO$4</f>
        <v>0</v>
      </c>
      <c r="CN8" s="2">
        <v>1234</v>
      </c>
      <c r="CO8" s="35" t="e">
        <f ca="1">50-(INDIRECT(ADDRESS(MATCH(TRUNC(CN8,-2)/100,$CL$8:$CL$19,0)+7,91))+(INDIRECT(ADDRESS(MATCH(TRUNC(CN8/1000,0)*10+TRUNC(RIGHT(CN8/10,3),0),$CL$8:$CL$19,0)+7,91)))+(INDIRECT(ADDRESS(MATCH(TRUNC(CN8/1000,0)*10+TRUNC(RIGHT(CN8,1),1),$CL$8:$CL$19,0)+7,91)))+(INDIRECT(ADDRESS(MATCH(TRUNC(RIGHT(CN8/10,4),0),$CL$8:$CL$19,0)+7,91))+(INDIRECT(ADDRESS(MATCH(TRUNC(RIGHT(CN8/10,4),-1)+TRUNC(RIGHT(CN8,1),1),$CL$8:$CL$19,0)+7,91)))+INDIRECT(ADDRESS(MATCH(TRUNC(RIGHT(CN8,2),1),$CL$8:$CL$19,0)+7,91))))</f>
        <v>#N/A</v>
      </c>
    </row>
    <row r="9" spans="1:93" x14ac:dyDescent="0.25">
      <c r="A9" s="45"/>
      <c r="B9" s="2"/>
      <c r="C9" s="171"/>
      <c r="D9" s="163" t="s">
        <v>90</v>
      </c>
      <c r="E9" s="22">
        <v>1</v>
      </c>
      <c r="F9" s="22">
        <v>1</v>
      </c>
      <c r="G9" s="22">
        <v>3</v>
      </c>
      <c r="H9" s="22">
        <v>2</v>
      </c>
      <c r="I9" s="22">
        <v>10</v>
      </c>
      <c r="J9" s="22">
        <v>8</v>
      </c>
      <c r="K9" s="22">
        <v>2</v>
      </c>
      <c r="L9" s="22">
        <v>1</v>
      </c>
      <c r="M9" s="22"/>
      <c r="N9" s="22"/>
      <c r="O9" s="22"/>
      <c r="P9" s="22"/>
      <c r="Q9" s="62"/>
      <c r="R9" s="33"/>
      <c r="S9" s="21"/>
      <c r="T9" s="21"/>
      <c r="U9" s="21"/>
      <c r="V9" s="21"/>
      <c r="W9" s="45"/>
      <c r="X9" s="45"/>
      <c r="Y9" s="45"/>
      <c r="Z9" s="45"/>
      <c r="AA9" s="2"/>
      <c r="AB9" s="2"/>
      <c r="AC9" s="48" t="s">
        <v>52</v>
      </c>
      <c r="AD9" s="2"/>
      <c r="AE9" s="2"/>
      <c r="AF9" s="2"/>
      <c r="AG9" s="2"/>
      <c r="AH9" s="45"/>
      <c r="AI9" s="35">
        <f>($AL$3*10)+$AI$3</f>
        <v>42</v>
      </c>
      <c r="AJ9" s="35">
        <f>$AJ$4+$AK$4+$AL$4</f>
        <v>3</v>
      </c>
      <c r="AK9" s="2">
        <v>1243</v>
      </c>
      <c r="AL9" s="35">
        <f t="shared" ref="AL9:AL31" ca="1" si="1">50-(INDIRECT(ADDRESS(MATCH(TRUNC(AK9,-2)/100,$AI$8:$AI$19,0)+7,36))+(INDIRECT(ADDRESS(MATCH(TRUNC(AK9/1000,0)*10+TRUNC(RIGHT(AK9/10,3),0),$AI$8:$AI$19,0)+7,36)))+(INDIRECT(ADDRESS(MATCH(TRUNC(AK9/1000,0)*10+TRUNC(RIGHT(AK9,1),1),$AI$8:$AI$19,0)+7,36)))+(INDIRECT(ADDRESS(MATCH(TRUNC(RIGHT(AK9/10,4),0),$AI$8:$AI$19,0)+7,36))+(INDIRECT(ADDRESS(MATCH(TRUNC(RIGHT(AK9/10,4),-1)+TRUNC(RIGHT(AK9,1),1),$AI$8:$AI$19,0)+7,36)))+INDIRECT(ADDRESS(MATCH(TRUNC(RIGHT(AK9,2),1),$AI$8:$AI$19,0)+7,36))))</f>
        <v>45</v>
      </c>
      <c r="AM9" s="45"/>
      <c r="AN9" s="35">
        <f>(AQ$3*10)+AN$3</f>
        <v>14</v>
      </c>
      <c r="AO9" s="35">
        <f>AO$4+AP$4+AQ$4</f>
        <v>9</v>
      </c>
      <c r="AP9" s="2">
        <v>1243</v>
      </c>
      <c r="AQ9" s="35">
        <f t="shared" ref="AQ9:AQ31" ca="1" si="2">50-(INDIRECT(ADDRESS(MATCH(TRUNC(AP9,-2)/100,AN$8:AN$19,0)+7,41))+(INDIRECT(ADDRESS(MATCH(TRUNC(AP9/1000,0)*10+TRUNC(RIGHT(AP9/10,3),0),AN$8:AN$19,0)+7,41)))+(INDIRECT(ADDRESS(MATCH(TRUNC(AP9/1000,0)*10+TRUNC(RIGHT(AP9,1),1),AN$8:AN$19,0)+7,41)))+(INDIRECT(ADDRESS(MATCH(TRUNC(RIGHT(AP9/10,4),0),AN$8:AN$19,0)+7,41))+(INDIRECT(ADDRESS(MATCH(TRUNC(RIGHT(AP9/10,4),-1)+TRUNC(RIGHT(AP9,1),1),AN$8:AN$19,0)+7,41)))+INDIRECT(ADDRESS(MATCH(TRUNC(RIGHT(AP9,2),1),AN$8:AN$19,0)+7,41))))</f>
        <v>28</v>
      </c>
      <c r="AR9" s="45"/>
      <c r="AS9" s="35">
        <f>(AV$3*10)+AS$3</f>
        <v>41</v>
      </c>
      <c r="AT9" s="35">
        <f>AT$4+AU$4+AV$4</f>
        <v>15</v>
      </c>
      <c r="AU9" s="2">
        <v>1243</v>
      </c>
      <c r="AV9" s="35">
        <f t="shared" ref="AV9:AV31" ca="1" si="3">50-(INDIRECT(ADDRESS(MATCH(TRUNC(AU9,-2)/100,$AS$8:$AS$19,0)+7,46))+(INDIRECT(ADDRESS(MATCH(TRUNC(AU9/1000,0)*10+TRUNC(RIGHT(AU9/10,3),0),$AS$8:$AS$19,0)+7,46)))+(INDIRECT(ADDRESS(MATCH(TRUNC(AU9/1000,0)*10+TRUNC(RIGHT(AU9,1),1),$AS$8:$AS$19,0)+7,46)))+(INDIRECT(ADDRESS(MATCH(TRUNC(RIGHT(AU9/10,4),0),$AS$8:$AS$19,0)+7,46))+(INDIRECT(ADDRESS(MATCH(TRUNC(RIGHT(AU9/10,4),-1)+TRUNC(RIGHT(AU9,1),1),$AS$8:$AS$19,0)+7,46)))+INDIRECT(ADDRESS(MATCH(TRUNC(RIGHT(AU9,2),1),$AS$8:$AS$19,0)+7,46))))</f>
        <v>33</v>
      </c>
      <c r="AW9" s="45"/>
      <c r="AX9" s="35">
        <f>(BA$3*10)+AX$3</f>
        <v>12</v>
      </c>
      <c r="AY9" s="35">
        <f>AY$4+AZ$4+BA$4</f>
        <v>14</v>
      </c>
      <c r="AZ9" s="2">
        <v>1243</v>
      </c>
      <c r="BA9" s="35">
        <f t="shared" ref="BA9:BA31" ca="1" si="4">50-(INDIRECT(ADDRESS(MATCH(TRUNC(AZ9,-2)/100,$AX$8:$AX$19,0)+7,51))+(INDIRECT(ADDRESS(MATCH(TRUNC(AZ9/1000,0)*10+TRUNC(RIGHT(AZ9/10,3),0),$AX$8:$AX$19,0)+7,51)))+(INDIRECT(ADDRESS(MATCH(TRUNC(AZ9/1000,0)*10+TRUNC(RIGHT(AZ9,1),1),$AX$8:$AX$19,0)+7,51)))+(INDIRECT(ADDRESS(MATCH(TRUNC(RIGHT(AZ9/10,4),0),$AX$8:$AX$19,0)+7,51))+(INDIRECT(ADDRESS(MATCH(TRUNC(RIGHT(AZ9/10,4),-1)+TRUNC(RIGHT(AZ9,1),1),$AX$8:$AX$19,0)+7,51)))+INDIRECT(ADDRESS(MATCH(TRUNC(RIGHT(AZ9,2),1),$AX$8:$AX$19,0)+7,51))))</f>
        <v>12</v>
      </c>
      <c r="BB9" s="45"/>
      <c r="BC9" s="35">
        <f>(BF$3*10)+BC$3</f>
        <v>42</v>
      </c>
      <c r="BD9" s="35">
        <f>BD$4+BE$4+BF$4</f>
        <v>12</v>
      </c>
      <c r="BE9" s="2">
        <v>1243</v>
      </c>
      <c r="BF9" s="35">
        <f t="shared" ref="BF9:BF31" ca="1" si="5">50-(INDIRECT(ADDRESS(MATCH(TRUNC(BE9,-2)/100,$BC$8:$BC$19,0)+7,56))+(INDIRECT(ADDRESS(MATCH(TRUNC(BE9/1000,0)*10+TRUNC(RIGHT(BE9/10,3),0),$BC$8:$BC$19,0)+7,56)))+(INDIRECT(ADDRESS(MATCH(TRUNC(BE9/1000,0)*10+TRUNC(RIGHT(BE9,1),1),$BC$8:$BC$19,0)+7,56)))+(INDIRECT(ADDRESS(MATCH(TRUNC(RIGHT(BE9/10,4),0),$BC$8:$BC$19,0)+7,56))+(INDIRECT(ADDRESS(MATCH(TRUNC(RIGHT(BE9/10,4),-1)+TRUNC(RIGHT(BE9,1),1),$BC$8:$BC$19,0)+7,56)))+INDIRECT(ADDRESS(MATCH(TRUNC(RIGHT(BE9,2),1),$BC$8:$BC$19,0)+7,56))))</f>
        <v>39</v>
      </c>
      <c r="BG9" s="45"/>
      <c r="BH9" s="35">
        <f>(BK$3*10)+BH$3</f>
        <v>13</v>
      </c>
      <c r="BI9" s="35">
        <f>BI$4+BJ$4+BK$4</f>
        <v>10</v>
      </c>
      <c r="BJ9" s="2">
        <v>1243</v>
      </c>
      <c r="BK9" s="35">
        <f t="shared" ref="BK9:BK31" ca="1" si="6">50-(INDIRECT(ADDRESS(MATCH(TRUNC(BJ9,-2)/100,$BH$8:$BH$19,0)+7,61))+(INDIRECT(ADDRESS(MATCH(TRUNC(BJ9/1000,0)*10+TRUNC(RIGHT(BJ9/10,3),0),$BH$8:$BH$19,0)+7,61)))+(INDIRECT(ADDRESS(MATCH(TRUNC(BJ9/1000,0)*10+TRUNC(RIGHT(BJ9,1),1),$BH$8:$BH$19,0)+7,61)))+(INDIRECT(ADDRESS(MATCH(TRUNC(RIGHT(BJ9/10,4),0),$BH$8:$BH$19,0)+7,61))+(INDIRECT(ADDRESS(MATCH(TRUNC(RIGHT(BJ9/10,4),-1)+TRUNC(RIGHT(BJ9,1),1),$BH$8:$BH$19,0)+7,61)))+INDIRECT(ADDRESS(MATCH(TRUNC(RIGHT(BJ9,2),1),$BH$8:$BH$19,0)+7,61))))</f>
        <v>19</v>
      </c>
      <c r="BL9" s="45"/>
      <c r="BM9" s="35">
        <f>(BP$3*10)+BM$3</f>
        <v>23</v>
      </c>
      <c r="BN9" s="35">
        <f>BN$4+BO$4+BP$4</f>
        <v>14</v>
      </c>
      <c r="BO9" s="2">
        <v>1243</v>
      </c>
      <c r="BP9" s="35">
        <f t="shared" ref="BP9:BP31" ca="1" si="7">50-(INDIRECT(ADDRESS(MATCH(TRUNC(BO9,-2)/100,$BM$8:$BM$19,0)+7,66))+(INDIRECT(ADDRESS(MATCH(TRUNC(BO9/1000,0)*10+TRUNC(RIGHT(BO9/10,3),0),$BM$8:$BM$19,0)+7,66)))+(INDIRECT(ADDRESS(MATCH(TRUNC(BO9/1000,0)*10+TRUNC(RIGHT(BO9,1),1),$BM$8:$BM$19,0)+7,66)))+(INDIRECT(ADDRESS(MATCH(TRUNC(RIGHT(BO9/10,4),0),$BM$8:$BM$19,0)+7,66))+(INDIRECT(ADDRESS(MATCH(TRUNC(RIGHT(BO9/10,4),-1)+TRUNC(RIGHT(BO9,1),1),$BM$8:$BM$19,0)+7,66)))+INDIRECT(ADDRESS(MATCH(TRUNC(RIGHT(BO9,2),1),$BM$8:$BM$19,0)+7,66))))</f>
        <v>12</v>
      </c>
      <c r="BQ9" s="45"/>
      <c r="BR9" s="35">
        <f>(BU$3*10)+BR$3</f>
        <v>34</v>
      </c>
      <c r="BS9" s="35">
        <f>BS$4+BT$4+BU$4</f>
        <v>10</v>
      </c>
      <c r="BT9" s="2">
        <v>1243</v>
      </c>
      <c r="BU9" s="35">
        <f t="shared" ref="BU9:BU31" ca="1" si="8">50-(INDIRECT(ADDRESS(MATCH(TRUNC(BT9,-2)/100,$BR$8:$BR$19,0)+7,71))+(INDIRECT(ADDRESS(MATCH(TRUNC(BT9/1000,0)*10+TRUNC(RIGHT(BT9/10,3),0),$BR$8:$BR$19,0)+7,71)))+(INDIRECT(ADDRESS(MATCH(TRUNC(BT9/1000,0)*10+TRUNC(RIGHT(BT9,1),1),$BR$8:$BR$19,0)+7,71)))+(INDIRECT(ADDRESS(MATCH(TRUNC(RIGHT(BT9/10,4),0),$BR$8:$BR$19,0)+7,71))+(INDIRECT(ADDRESS(MATCH(TRUNC(RIGHT(BT9/10,4),-1)+TRUNC(RIGHT(BT9,1),1),$BR$8:$BR$19,0)+7,71)))+INDIRECT(ADDRESS(MATCH(TRUNC(RIGHT(BT9,2),1),$BR$8:$BR$19,0)+7,71))))</f>
        <v>32</v>
      </c>
      <c r="BV9" s="45"/>
      <c r="BW9" s="35" t="e">
        <f>(BZ$3*10)+BW$3</f>
        <v>#VALUE!</v>
      </c>
      <c r="BX9" s="35">
        <f>BX$4+BY$4+BZ$4</f>
        <v>0</v>
      </c>
      <c r="BY9" s="2">
        <v>1243</v>
      </c>
      <c r="BZ9" s="35" t="e">
        <f t="shared" ref="BZ9:BZ31" ca="1" si="9">50-(INDIRECT(ADDRESS(MATCH(TRUNC(BY9,-2)/100,$BW$8:$BW$19,0)+7,76))+(INDIRECT(ADDRESS(MATCH(TRUNC(BY9/1000,0)*10+TRUNC(RIGHT(BY9/10,3),0),$BW$8:$BW$19,0)+7,76)))+(INDIRECT(ADDRESS(MATCH(TRUNC(BY9/1000,0)*10+TRUNC(RIGHT(BY9,1),1),$BW$8:$BW$19,0)+7,76)))+(INDIRECT(ADDRESS(MATCH(TRUNC(RIGHT(BY9/10,4),0),$BW$8:$BW$19,0)+7,76))+(INDIRECT(ADDRESS(MATCH(TRUNC(RIGHT(BY9/10,4),-1)+TRUNC(RIGHT(BY9,1),1),$BW$8:$BW$19,0)+7,76)))+INDIRECT(ADDRESS(MATCH(TRUNC(RIGHT(BY9,2),1),$BW$8:$BW$19,0)+7,76))))</f>
        <v>#N/A</v>
      </c>
      <c r="CA9" s="45"/>
      <c r="CB9" s="35" t="e">
        <f>(CE$3*10)+CB$3</f>
        <v>#VALUE!</v>
      </c>
      <c r="CC9" s="35">
        <f>CC$4+CD$4+CE$4</f>
        <v>0</v>
      </c>
      <c r="CD9" s="2">
        <v>1243</v>
      </c>
      <c r="CE9" s="35" t="e">
        <f t="shared" ca="1" si="0"/>
        <v>#N/A</v>
      </c>
      <c r="CF9" s="45"/>
      <c r="CG9" s="35" t="e">
        <f>(CJ$3*10)+CG$3</f>
        <v>#VALUE!</v>
      </c>
      <c r="CH9" s="35">
        <f>CH$4+CI$4+CJ$4</f>
        <v>0</v>
      </c>
      <c r="CI9" s="2">
        <v>1243</v>
      </c>
      <c r="CJ9" s="35" t="e">
        <f ca="1">50-(INDIRECT(ADDRESS(MATCH(TRUNC(CI9,-2)/100,$CG$8:$CG$19,0)+7,86))+(INDIRECT(ADDRESS(MATCH(TRUNC(CI9/1000,0)*10+TRUNC(RIGHT(CI9/10,3),0),$CG$8:$CG$19,0)+7,86)))+(INDIRECT(ADDRESS(MATCH(TRUNC(CI9/1000,0)*10+TRUNC(RIGHT(CI9,1),1),$CG$8:$CG$19,0)+7,86)))+(INDIRECT(ADDRESS(MATCH(TRUNC(RIGHT(CI9/10,4),0),$CG$8:$CG$19,0)+7,86))+(INDIRECT(ADDRESS(MATCH(TRUNC(RIGHT(CI9/10,4),-1)+TRUNC(RIGHT(CI9,1),1),$CG$8:$CG$19,0)+7,86)))+INDIRECT(ADDRESS(MATCH(TRUNC(RIGHT(CI9,2),1),$CG$8:$CG$19,0)+7,86))))</f>
        <v>#N/A</v>
      </c>
      <c r="CK9" s="45"/>
      <c r="CL9" s="35" t="e">
        <f>(CO$3*10)+CL$3</f>
        <v>#VALUE!</v>
      </c>
      <c r="CM9" s="35">
        <f>CM$4+CN$4+CO$4</f>
        <v>0</v>
      </c>
      <c r="CN9" s="2">
        <v>1243</v>
      </c>
      <c r="CO9" s="35" t="e">
        <f t="shared" ref="CO9:CO31" ca="1" si="10">50-(INDIRECT(ADDRESS(MATCH(TRUNC(CN9,-2)/100,$CL$8:$CL$19,0)+7,91))+(INDIRECT(ADDRESS(MATCH(TRUNC(CN9/1000,0)*10+TRUNC(RIGHT(CN9/10,3),0),$CL$8:$CL$19,0)+7,91)))+(INDIRECT(ADDRESS(MATCH(TRUNC(CN9/1000,0)*10+TRUNC(RIGHT(CN9,1),1),$CL$8:$CL$19,0)+7,91)))+(INDIRECT(ADDRESS(MATCH(TRUNC(RIGHT(CN9/10,4),0),$CL$8:$CL$19,0)+7,91))+(INDIRECT(ADDRESS(MATCH(TRUNC(RIGHT(CN9/10,4),-1)+TRUNC(RIGHT(CN9,1),1),$CL$8:$CL$19,0)+7,91)))+INDIRECT(ADDRESS(MATCH(TRUNC(RIGHT(CN9,2),1),$CL$8:$CL$19,0)+7,91))))</f>
        <v>#N/A</v>
      </c>
    </row>
    <row r="10" spans="1:93" x14ac:dyDescent="0.25">
      <c r="A10" s="73"/>
      <c r="B10" s="2"/>
      <c r="C10" s="165" t="s">
        <v>92</v>
      </c>
      <c r="D10" s="49" t="s">
        <v>91</v>
      </c>
      <c r="E10" s="22">
        <v>1</v>
      </c>
      <c r="F10" s="22">
        <v>4</v>
      </c>
      <c r="G10" s="22">
        <v>5</v>
      </c>
      <c r="H10" s="22">
        <v>4</v>
      </c>
      <c r="I10" s="22">
        <v>1</v>
      </c>
      <c r="J10" s="22">
        <v>1</v>
      </c>
      <c r="K10" s="22">
        <v>4</v>
      </c>
      <c r="L10" s="22">
        <v>8</v>
      </c>
      <c r="M10" s="22"/>
      <c r="N10" s="22"/>
      <c r="O10" s="22"/>
      <c r="P10" s="22"/>
      <c r="Q10" s="63"/>
      <c r="R10" s="64"/>
      <c r="S10" s="5"/>
      <c r="T10" s="5"/>
      <c r="U10" s="65"/>
      <c r="V10" s="65"/>
      <c r="W10" s="45"/>
      <c r="X10" s="45"/>
      <c r="Y10" s="45"/>
      <c r="Z10" s="66"/>
      <c r="AA10" s="67"/>
      <c r="AB10" s="2"/>
      <c r="AC10" s="51"/>
      <c r="AD10" s="2"/>
      <c r="AE10" s="2"/>
      <c r="AF10" s="2"/>
      <c r="AG10" s="2"/>
      <c r="AH10" s="45"/>
      <c r="AI10" s="35">
        <f>($AL$3*10)+$AK$3</f>
        <v>41</v>
      </c>
      <c r="AJ10" s="35">
        <f>$AL$4</f>
        <v>1</v>
      </c>
      <c r="AK10" s="2">
        <v>1324</v>
      </c>
      <c r="AL10" s="35">
        <f t="shared" ca="1" si="1"/>
        <v>46</v>
      </c>
      <c r="AM10" s="45"/>
      <c r="AN10" s="35">
        <f>(AQ$3*10)+AP$3</f>
        <v>13</v>
      </c>
      <c r="AO10" s="35">
        <f>$AQ$4</f>
        <v>4</v>
      </c>
      <c r="AP10" s="2">
        <v>1324</v>
      </c>
      <c r="AQ10" s="35">
        <f t="shared" ca="1" si="2"/>
        <v>19</v>
      </c>
      <c r="AR10" s="45"/>
      <c r="AS10" s="35">
        <f>(AV$3*10)+AU$3</f>
        <v>42</v>
      </c>
      <c r="AT10" s="35">
        <f>$AV$4</f>
        <v>7</v>
      </c>
      <c r="AU10" s="2">
        <v>1324</v>
      </c>
      <c r="AV10" s="35">
        <f t="shared" ca="1" si="3"/>
        <v>50</v>
      </c>
      <c r="AW10" s="45"/>
      <c r="AX10" s="35">
        <f>(BA$3*10)+AZ$3</f>
        <v>14</v>
      </c>
      <c r="AY10" s="35">
        <f>$BA$4</f>
        <v>8</v>
      </c>
      <c r="AZ10" s="2">
        <v>1324</v>
      </c>
      <c r="BA10" s="35">
        <f t="shared" ca="1" si="4"/>
        <v>14</v>
      </c>
      <c r="BB10" s="45"/>
      <c r="BC10" s="35">
        <f>(BF$3*10)+BE$3</f>
        <v>43</v>
      </c>
      <c r="BD10" s="35">
        <f>$BF$4</f>
        <v>1</v>
      </c>
      <c r="BE10" s="2">
        <v>1324</v>
      </c>
      <c r="BF10" s="35">
        <f t="shared" ca="1" si="5"/>
        <v>29</v>
      </c>
      <c r="BG10" s="45"/>
      <c r="BH10" s="35">
        <f>(BK$3*10)+BJ$3</f>
        <v>12</v>
      </c>
      <c r="BI10" s="35">
        <f>$BK$4</f>
        <v>1</v>
      </c>
      <c r="BJ10" s="2">
        <v>1324</v>
      </c>
      <c r="BK10" s="35">
        <f t="shared" ca="1" si="6"/>
        <v>36</v>
      </c>
      <c r="BL10" s="45"/>
      <c r="BM10" s="35">
        <f>(BP$3*10)+BO$3</f>
        <v>21</v>
      </c>
      <c r="BN10" s="35">
        <f>$BP$4</f>
        <v>8</v>
      </c>
      <c r="BO10" s="2">
        <v>1324</v>
      </c>
      <c r="BP10" s="35">
        <f t="shared" ca="1" si="7"/>
        <v>28</v>
      </c>
      <c r="BQ10" s="45"/>
      <c r="BR10" s="35">
        <f>(BU$3*10)+BT$3</f>
        <v>31</v>
      </c>
      <c r="BS10" s="35">
        <f>$BU$4</f>
        <v>1</v>
      </c>
      <c r="BT10" s="2">
        <v>1324</v>
      </c>
      <c r="BU10" s="35">
        <f t="shared" ca="1" si="8"/>
        <v>13</v>
      </c>
      <c r="BV10" s="45"/>
      <c r="BW10" s="35" t="e">
        <f>(BZ$3*10)+BY$3</f>
        <v>#VALUE!</v>
      </c>
      <c r="BX10" s="35">
        <f>$BZ$4</f>
        <v>0</v>
      </c>
      <c r="BY10" s="2">
        <v>1324</v>
      </c>
      <c r="BZ10" s="35" t="e">
        <f t="shared" ca="1" si="9"/>
        <v>#N/A</v>
      </c>
      <c r="CA10" s="45"/>
      <c r="CB10" s="35" t="e">
        <f>(CE$3*10)+CD$3</f>
        <v>#VALUE!</v>
      </c>
      <c r="CC10" s="35">
        <f>$CE$4</f>
        <v>0</v>
      </c>
      <c r="CD10" s="2">
        <v>1324</v>
      </c>
      <c r="CE10" s="35" t="e">
        <f t="shared" ca="1" si="0"/>
        <v>#N/A</v>
      </c>
      <c r="CF10" s="45"/>
      <c r="CG10" s="35" t="e">
        <f>(CJ$3*10)+CI$3</f>
        <v>#VALUE!</v>
      </c>
      <c r="CH10" s="35">
        <f>$CJ$4</f>
        <v>0</v>
      </c>
      <c r="CI10" s="2">
        <v>1324</v>
      </c>
      <c r="CJ10" s="35" t="e">
        <f t="shared" ref="CJ10:CJ31" ca="1" si="11">50-(INDIRECT(ADDRESS(MATCH(TRUNC(CI10,-2)/100,$CG$8:$CG$19,0)+7,86))+(INDIRECT(ADDRESS(MATCH(TRUNC(CI10/1000,0)*10+TRUNC(RIGHT(CI10/10,3),0),$CG$8:$CG$19,0)+7,86)))+(INDIRECT(ADDRESS(MATCH(TRUNC(CI10/1000,0)*10+TRUNC(RIGHT(CI10,1),1),$CG$8:$CG$19,0)+7,86)))+(INDIRECT(ADDRESS(MATCH(TRUNC(RIGHT(CI10/10,4),0),$CG$8:$CG$19,0)+7,86))+(INDIRECT(ADDRESS(MATCH(TRUNC(RIGHT(CI10/10,4),-1)+TRUNC(RIGHT(CI10,1),1),$CG$8:$CG$19,0)+7,86)))+INDIRECT(ADDRESS(MATCH(TRUNC(RIGHT(CI10,2),1),$CG$8:$CG$19,0)+7,86))))</f>
        <v>#N/A</v>
      </c>
      <c r="CK10" s="45"/>
      <c r="CL10" s="35" t="e">
        <f>(CO$3*10)+CN$3</f>
        <v>#VALUE!</v>
      </c>
      <c r="CM10" s="35">
        <f>$CO$4</f>
        <v>0</v>
      </c>
      <c r="CN10" s="2">
        <v>1324</v>
      </c>
      <c r="CO10" s="35" t="e">
        <f t="shared" ca="1" si="10"/>
        <v>#N/A</v>
      </c>
    </row>
    <row r="11" spans="1:93" x14ac:dyDescent="0.25">
      <c r="A11" s="45"/>
      <c r="B11" s="51"/>
      <c r="C11" s="69"/>
      <c r="D11" s="50" t="s">
        <v>72</v>
      </c>
      <c r="E11" s="22">
        <v>1</v>
      </c>
      <c r="F11" s="22">
        <v>4</v>
      </c>
      <c r="G11" s="22">
        <v>7</v>
      </c>
      <c r="H11" s="22">
        <v>8</v>
      </c>
      <c r="I11" s="22">
        <v>1</v>
      </c>
      <c r="J11" s="22">
        <v>1</v>
      </c>
      <c r="K11" s="22">
        <v>8</v>
      </c>
      <c r="L11" s="22">
        <v>1</v>
      </c>
      <c r="M11" s="22"/>
      <c r="N11" s="22"/>
      <c r="O11" s="22"/>
      <c r="P11" s="22"/>
      <c r="Q11" s="34"/>
      <c r="R11" s="70"/>
      <c r="S11" s="5"/>
      <c r="T11" s="25"/>
      <c r="U11" s="65"/>
      <c r="V11" s="65"/>
      <c r="W11" s="109" t="s">
        <v>87</v>
      </c>
      <c r="X11" s="28"/>
      <c r="Y11" s="28"/>
      <c r="Z11" s="45"/>
      <c r="AA11" s="29" t="s">
        <v>22</v>
      </c>
      <c r="AB11" s="2"/>
      <c r="AC11" s="2" t="s">
        <v>53</v>
      </c>
      <c r="AD11" s="2"/>
      <c r="AE11" s="2"/>
      <c r="AF11" s="2"/>
      <c r="AG11" s="2"/>
      <c r="AH11" s="45"/>
      <c r="AI11" s="35">
        <f>($AJ$3*10)+$AL$3</f>
        <v>34</v>
      </c>
      <c r="AJ11" s="2">
        <v>0</v>
      </c>
      <c r="AK11" s="2">
        <v>1342</v>
      </c>
      <c r="AL11" s="35">
        <f t="shared" ca="1" si="1"/>
        <v>43</v>
      </c>
      <c r="AM11" s="45"/>
      <c r="AN11" s="35">
        <f>(AO$3*10)+AQ$3</f>
        <v>21</v>
      </c>
      <c r="AO11" s="2">
        <v>0</v>
      </c>
      <c r="AP11" s="2">
        <v>1342</v>
      </c>
      <c r="AQ11" s="35">
        <f t="shared" ca="1" si="2"/>
        <v>20</v>
      </c>
      <c r="AR11" s="45"/>
      <c r="AS11" s="35">
        <f>(AT$3*10)+AV$3</f>
        <v>34</v>
      </c>
      <c r="AT11" s="2">
        <v>0</v>
      </c>
      <c r="AU11" s="2">
        <v>1342</v>
      </c>
      <c r="AV11" s="35">
        <f t="shared" ca="1" si="3"/>
        <v>43</v>
      </c>
      <c r="AW11" s="45"/>
      <c r="AX11" s="35">
        <f>(AY$3*10)+BA$3</f>
        <v>31</v>
      </c>
      <c r="AY11" s="2">
        <v>0</v>
      </c>
      <c r="AZ11" s="2">
        <v>1342</v>
      </c>
      <c r="BA11" s="35">
        <f t="shared" ca="1" si="4"/>
        <v>8</v>
      </c>
      <c r="BB11" s="45"/>
      <c r="BC11" s="35">
        <f>(BD$3*10)+BF$3</f>
        <v>14</v>
      </c>
      <c r="BD11" s="2">
        <v>0</v>
      </c>
      <c r="BE11" s="2">
        <v>1342</v>
      </c>
      <c r="BF11" s="35">
        <f t="shared" ca="1" si="5"/>
        <v>17</v>
      </c>
      <c r="BG11" s="45"/>
      <c r="BH11" s="35">
        <f>(BI$3*10)+BK$3</f>
        <v>41</v>
      </c>
      <c r="BI11" s="2">
        <v>0</v>
      </c>
      <c r="BJ11" s="2">
        <v>1342</v>
      </c>
      <c r="BK11" s="35">
        <f t="shared" ca="1" si="6"/>
        <v>37</v>
      </c>
      <c r="BL11" s="45"/>
      <c r="BM11" s="35">
        <f>(BN$3*10)+BP$3</f>
        <v>42</v>
      </c>
      <c r="BN11" s="2">
        <v>0</v>
      </c>
      <c r="BO11" s="2">
        <v>1342</v>
      </c>
      <c r="BP11" s="35">
        <f t="shared" ca="1" si="7"/>
        <v>40</v>
      </c>
      <c r="BQ11" s="45"/>
      <c r="BR11" s="35">
        <f>(BS$3*10)+BU$3</f>
        <v>23</v>
      </c>
      <c r="BS11" s="2">
        <v>0</v>
      </c>
      <c r="BT11" s="2">
        <v>1342</v>
      </c>
      <c r="BU11" s="35">
        <f t="shared" ca="1" si="8"/>
        <v>14</v>
      </c>
      <c r="BV11" s="45"/>
      <c r="BW11" s="35" t="e">
        <f>(BX$3*10)+BZ$3</f>
        <v>#VALUE!</v>
      </c>
      <c r="BX11" s="2">
        <v>0</v>
      </c>
      <c r="BY11" s="2">
        <v>1342</v>
      </c>
      <c r="BZ11" s="35" t="e">
        <f t="shared" ca="1" si="9"/>
        <v>#N/A</v>
      </c>
      <c r="CA11" s="45"/>
      <c r="CB11" s="35" t="e">
        <f>(CC$3*10)+CE$3</f>
        <v>#VALUE!</v>
      </c>
      <c r="CC11" s="2">
        <v>0</v>
      </c>
      <c r="CD11" s="2">
        <v>1342</v>
      </c>
      <c r="CE11" s="35" t="e">
        <f t="shared" ca="1" si="0"/>
        <v>#N/A</v>
      </c>
      <c r="CF11" s="45"/>
      <c r="CG11" s="35" t="e">
        <f>(CH$3*10)+CJ$3</f>
        <v>#VALUE!</v>
      </c>
      <c r="CH11" s="2">
        <v>0</v>
      </c>
      <c r="CI11" s="2">
        <v>1342</v>
      </c>
      <c r="CJ11" s="35" t="e">
        <f t="shared" ca="1" si="11"/>
        <v>#N/A</v>
      </c>
      <c r="CK11" s="45"/>
      <c r="CL11" s="35" t="e">
        <f>(CM$3*10)+CO$3</f>
        <v>#VALUE!</v>
      </c>
      <c r="CM11" s="2">
        <v>0</v>
      </c>
      <c r="CN11" s="2">
        <v>1342</v>
      </c>
      <c r="CO11" s="35" t="e">
        <f t="shared" ca="1" si="10"/>
        <v>#N/A</v>
      </c>
    </row>
    <row r="12" spans="1:93" x14ac:dyDescent="0.25">
      <c r="A12" s="74"/>
      <c r="B12" s="51"/>
      <c r="C12" s="52" t="s">
        <v>45</v>
      </c>
      <c r="D12" s="51" t="s">
        <v>85</v>
      </c>
      <c r="E12" s="36" t="str">
        <f>IF((E9+E10+E11)&lt;14,"OK",IF((E9+E10+E11)=14,IF(E10&gt;8,"Cut E &gt;8","OK"),IF((E9+E10+E11)=15, IF(E10&gt;5, "Cut E &gt;5", "OK"), "Cut E &gt;15")))</f>
        <v>OK</v>
      </c>
      <c r="F12" s="36" t="str">
        <f>IF((F9+F10+F11)&lt;14,"OK",IF((F9+F10+F11)=14,IF(F10&gt;8,"Cut E &gt;8","OK"),IF((F9+F10+F11)=15, IF(F10&gt;5, "Cut E &gt;5", "OK"), "Cut E &gt;15")))</f>
        <v>OK</v>
      </c>
      <c r="G12" s="36" t="str">
        <f t="shared" ref="G12:P12" si="12">IF((G9+G10+G11)&lt;14,"OK",IF((G9+G10+G11)=14,IF(G10&gt;8,"Cut E &gt;8","OK"),IF((G9+G10+G11)=15, IF(G10&gt;5, "Cut E &gt;5", "OK"), "Cut E &gt;15")))</f>
        <v>OK</v>
      </c>
      <c r="H12" s="36" t="str">
        <f t="shared" si="12"/>
        <v>OK</v>
      </c>
      <c r="I12" s="36" t="str">
        <f t="shared" si="12"/>
        <v>OK</v>
      </c>
      <c r="J12" s="36" t="str">
        <f t="shared" si="12"/>
        <v>OK</v>
      </c>
      <c r="K12" s="36" t="str">
        <f t="shared" si="12"/>
        <v>OK</v>
      </c>
      <c r="L12" s="36" t="str">
        <f t="shared" si="12"/>
        <v>OK</v>
      </c>
      <c r="M12" s="36" t="str">
        <f t="shared" si="12"/>
        <v>OK</v>
      </c>
      <c r="N12" s="36" t="str">
        <f t="shared" si="12"/>
        <v>OK</v>
      </c>
      <c r="O12" s="36" t="str">
        <f t="shared" si="12"/>
        <v>OK</v>
      </c>
      <c r="P12" s="36" t="str">
        <f t="shared" si="12"/>
        <v>OK</v>
      </c>
      <c r="Q12" s="20" t="s">
        <v>62</v>
      </c>
      <c r="R12" s="2"/>
      <c r="S12" s="5"/>
      <c r="T12" s="25"/>
      <c r="U12" s="65"/>
      <c r="V12" s="75"/>
      <c r="W12" s="27" t="s">
        <v>62</v>
      </c>
      <c r="X12" s="29"/>
      <c r="Y12" s="71"/>
      <c r="Z12" s="45"/>
      <c r="AA12" s="29" t="s">
        <v>23</v>
      </c>
      <c r="AB12" s="2"/>
      <c r="AC12" s="2"/>
      <c r="AD12" s="2"/>
      <c r="AE12" s="2"/>
      <c r="AF12" s="2"/>
      <c r="AG12" s="2"/>
      <c r="AH12" s="45"/>
      <c r="AI12" s="35">
        <f>($AJ$3*10)+$AI$3</f>
        <v>32</v>
      </c>
      <c r="AJ12" s="35">
        <f>$AJ$4</f>
        <v>1</v>
      </c>
      <c r="AK12" s="2">
        <v>1423</v>
      </c>
      <c r="AL12" s="35">
        <f t="shared" ca="1" si="1"/>
        <v>42</v>
      </c>
      <c r="AM12" s="45"/>
      <c r="AN12" s="35">
        <f>(AO$3*10)+AN$3</f>
        <v>24</v>
      </c>
      <c r="AO12" s="35">
        <f>AO$4</f>
        <v>1</v>
      </c>
      <c r="AP12" s="2">
        <v>1423</v>
      </c>
      <c r="AQ12" s="35">
        <f t="shared" ca="1" si="2"/>
        <v>29</v>
      </c>
      <c r="AR12" s="45"/>
      <c r="AS12" s="35">
        <f>(AT$3*10)+AS$3</f>
        <v>31</v>
      </c>
      <c r="AT12" s="35">
        <f>AT$4</f>
        <v>3</v>
      </c>
      <c r="AU12" s="2">
        <v>1423</v>
      </c>
      <c r="AV12" s="35">
        <f t="shared" ca="1" si="3"/>
        <v>26</v>
      </c>
      <c r="AW12" s="45"/>
      <c r="AX12" s="35">
        <f>(AY$3*10)+AX$3</f>
        <v>32</v>
      </c>
      <c r="AY12" s="35">
        <f>AY$4</f>
        <v>2</v>
      </c>
      <c r="AZ12" s="2">
        <v>1423</v>
      </c>
      <c r="BA12" s="35">
        <f t="shared" ca="1" si="4"/>
        <v>6</v>
      </c>
      <c r="BB12" s="45"/>
      <c r="BC12" s="35">
        <f>(BD$3*10)+BC$3</f>
        <v>12</v>
      </c>
      <c r="BD12" s="35">
        <f>BD$4</f>
        <v>10</v>
      </c>
      <c r="BE12" s="2">
        <v>1423</v>
      </c>
      <c r="BF12" s="35">
        <f t="shared" ca="1" si="5"/>
        <v>27</v>
      </c>
      <c r="BG12" s="45"/>
      <c r="BH12" s="35">
        <f>(BI$3*10)+BH$3</f>
        <v>43</v>
      </c>
      <c r="BI12" s="35">
        <f>BI$4</f>
        <v>8</v>
      </c>
      <c r="BJ12" s="2">
        <v>1423</v>
      </c>
      <c r="BK12" s="35">
        <f t="shared" ca="1" si="6"/>
        <v>20</v>
      </c>
      <c r="BL12" s="45"/>
      <c r="BM12" s="35">
        <f>(BN$3*10)+BM$3</f>
        <v>43</v>
      </c>
      <c r="BN12" s="35">
        <f>BN$4</f>
        <v>2</v>
      </c>
      <c r="BO12" s="2">
        <v>1423</v>
      </c>
      <c r="BP12" s="35">
        <f t="shared" ca="1" si="7"/>
        <v>24</v>
      </c>
      <c r="BQ12" s="45"/>
      <c r="BR12" s="35">
        <f>(BS$3*10)+BR$3</f>
        <v>24</v>
      </c>
      <c r="BS12" s="35">
        <f>BS$4</f>
        <v>1</v>
      </c>
      <c r="BT12" s="2">
        <v>1423</v>
      </c>
      <c r="BU12" s="35">
        <f t="shared" ca="1" si="8"/>
        <v>33</v>
      </c>
      <c r="BV12" s="45"/>
      <c r="BW12" s="35" t="e">
        <f>(BX$3*10)+BW$3</f>
        <v>#VALUE!</v>
      </c>
      <c r="BX12" s="35">
        <f>BX$4</f>
        <v>0</v>
      </c>
      <c r="BY12" s="2">
        <v>1423</v>
      </c>
      <c r="BZ12" s="35" t="e">
        <f t="shared" ca="1" si="9"/>
        <v>#N/A</v>
      </c>
      <c r="CA12" s="45"/>
      <c r="CB12" s="35" t="e">
        <f>(CC$3*10)+CB$3</f>
        <v>#VALUE!</v>
      </c>
      <c r="CC12" s="35">
        <f>CC$4</f>
        <v>0</v>
      </c>
      <c r="CD12" s="2">
        <v>1423</v>
      </c>
      <c r="CE12" s="35" t="e">
        <f t="shared" ca="1" si="0"/>
        <v>#N/A</v>
      </c>
      <c r="CF12" s="45"/>
      <c r="CG12" s="35" t="e">
        <f>(CH$3*10)+CG$3</f>
        <v>#VALUE!</v>
      </c>
      <c r="CH12" s="35">
        <f>CH$4</f>
        <v>0</v>
      </c>
      <c r="CI12" s="2">
        <v>1423</v>
      </c>
      <c r="CJ12" s="35" t="e">
        <f t="shared" ca="1" si="11"/>
        <v>#N/A</v>
      </c>
      <c r="CK12" s="45"/>
      <c r="CL12" s="35" t="e">
        <f>(CM$3*10)+CL$3</f>
        <v>#VALUE!</v>
      </c>
      <c r="CM12" s="35">
        <f>CM$4</f>
        <v>0</v>
      </c>
      <c r="CN12" s="2">
        <v>1423</v>
      </c>
      <c r="CO12" s="35" t="e">
        <f t="shared" ca="1" si="10"/>
        <v>#N/A</v>
      </c>
    </row>
    <row r="13" spans="1:93" ht="13.8" thickBot="1" x14ac:dyDescent="0.3">
      <c r="A13" s="108" t="s">
        <v>98</v>
      </c>
      <c r="B13" s="76"/>
      <c r="C13" s="53" t="s">
        <v>19</v>
      </c>
      <c r="D13" s="53" t="s">
        <v>66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54" t="s">
        <v>61</v>
      </c>
      <c r="R13" s="76"/>
      <c r="S13" s="76"/>
      <c r="T13" s="76"/>
      <c r="U13" s="76"/>
      <c r="V13" s="76"/>
      <c r="W13" s="54" t="s">
        <v>61</v>
      </c>
      <c r="X13" s="30" t="s">
        <v>24</v>
      </c>
      <c r="Y13" s="54" t="s">
        <v>25</v>
      </c>
      <c r="Z13" s="30" t="s">
        <v>68</v>
      </c>
      <c r="AA13" s="30" t="s">
        <v>86</v>
      </c>
      <c r="AB13" s="2"/>
      <c r="AC13" s="2" t="s">
        <v>54</v>
      </c>
      <c r="AD13" s="45"/>
      <c r="AE13" s="2"/>
      <c r="AF13" s="2"/>
      <c r="AG13" s="45"/>
      <c r="AH13" s="45"/>
      <c r="AI13" s="35">
        <f>($AJ$3*10)+$AK$3</f>
        <v>31</v>
      </c>
      <c r="AJ13" s="2">
        <v>0</v>
      </c>
      <c r="AK13" s="2">
        <v>1432</v>
      </c>
      <c r="AL13" s="35">
        <f t="shared" ca="1" si="1"/>
        <v>41</v>
      </c>
      <c r="AM13" s="45"/>
      <c r="AN13" s="35">
        <f>(AO$3*10)+AP$3</f>
        <v>23</v>
      </c>
      <c r="AO13" s="2">
        <v>0</v>
      </c>
      <c r="AP13" s="2">
        <v>1432</v>
      </c>
      <c r="AQ13" s="35">
        <f t="shared" ca="1" si="2"/>
        <v>25</v>
      </c>
      <c r="AR13" s="45"/>
      <c r="AS13" s="35">
        <f>(AT$3*10)+AU$3</f>
        <v>32</v>
      </c>
      <c r="AT13" s="2">
        <v>0</v>
      </c>
      <c r="AU13" s="2">
        <v>1432</v>
      </c>
      <c r="AV13" s="35">
        <f t="shared" ca="1" si="3"/>
        <v>31</v>
      </c>
      <c r="AW13" s="45"/>
      <c r="AX13" s="35">
        <f>(AY$3*10)+AZ$3</f>
        <v>34</v>
      </c>
      <c r="AY13" s="2">
        <v>0</v>
      </c>
      <c r="AZ13" s="2">
        <v>1432</v>
      </c>
      <c r="BA13" s="35">
        <f t="shared" ca="1" si="4"/>
        <v>4</v>
      </c>
      <c r="BB13" s="45"/>
      <c r="BC13" s="35">
        <f>(BD$3*10)+BE$3</f>
        <v>13</v>
      </c>
      <c r="BD13" s="2">
        <v>0</v>
      </c>
      <c r="BE13" s="2">
        <v>1432</v>
      </c>
      <c r="BF13" s="35">
        <f t="shared" ca="1" si="5"/>
        <v>16</v>
      </c>
      <c r="BG13" s="45"/>
      <c r="BH13" s="35">
        <f>(BI$3*10)+BJ$3</f>
        <v>42</v>
      </c>
      <c r="BI13" s="2">
        <v>0</v>
      </c>
      <c r="BJ13" s="2">
        <v>1432</v>
      </c>
      <c r="BK13" s="35">
        <f t="shared" ca="1" si="6"/>
        <v>29</v>
      </c>
      <c r="BL13" s="45"/>
      <c r="BM13" s="35">
        <f>(BN$3*10)+BO$3</f>
        <v>41</v>
      </c>
      <c r="BN13" s="2">
        <v>0</v>
      </c>
      <c r="BO13" s="2">
        <v>1432</v>
      </c>
      <c r="BP13" s="35">
        <f t="shared" ca="1" si="7"/>
        <v>38</v>
      </c>
      <c r="BQ13" s="45"/>
      <c r="BR13" s="35">
        <f>(BS$3*10)+BT$3</f>
        <v>21</v>
      </c>
      <c r="BS13" s="2">
        <v>0</v>
      </c>
      <c r="BT13" s="2">
        <v>1432</v>
      </c>
      <c r="BU13" s="35">
        <f t="shared" ca="1" si="8"/>
        <v>24</v>
      </c>
      <c r="BV13" s="45"/>
      <c r="BW13" s="35" t="e">
        <f>(BX$3*10)+BY$3</f>
        <v>#VALUE!</v>
      </c>
      <c r="BX13" s="2">
        <v>0</v>
      </c>
      <c r="BY13" s="2">
        <v>1432</v>
      </c>
      <c r="BZ13" s="35" t="e">
        <f t="shared" ca="1" si="9"/>
        <v>#N/A</v>
      </c>
      <c r="CA13" s="45"/>
      <c r="CB13" s="35" t="e">
        <f>(CC$3*10)+CD$3</f>
        <v>#VALUE!</v>
      </c>
      <c r="CC13" s="2">
        <v>0</v>
      </c>
      <c r="CD13" s="2">
        <v>1432</v>
      </c>
      <c r="CE13" s="35" t="e">
        <f t="shared" ca="1" si="0"/>
        <v>#N/A</v>
      </c>
      <c r="CF13" s="45"/>
      <c r="CG13" s="35" t="e">
        <f>(CH$3*10)+CI$3</f>
        <v>#VALUE!</v>
      </c>
      <c r="CH13" s="2">
        <v>0</v>
      </c>
      <c r="CI13" s="2">
        <v>1432</v>
      </c>
      <c r="CJ13" s="35" t="e">
        <f t="shared" ca="1" si="11"/>
        <v>#N/A</v>
      </c>
      <c r="CK13" s="45"/>
      <c r="CL13" s="35" t="e">
        <f>(CM$3*10)+CN$3</f>
        <v>#VALUE!</v>
      </c>
      <c r="CM13" s="2">
        <v>0</v>
      </c>
      <c r="CN13" s="2">
        <v>1432</v>
      </c>
      <c r="CO13" s="35" t="e">
        <f t="shared" ca="1" si="10"/>
        <v>#N/A</v>
      </c>
    </row>
    <row r="14" spans="1:93" x14ac:dyDescent="0.25">
      <c r="A14" s="100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111"/>
      <c r="R14" s="55"/>
      <c r="S14" s="55"/>
      <c r="T14" s="55"/>
      <c r="U14" s="55"/>
      <c r="V14" s="117"/>
      <c r="W14" s="118"/>
      <c r="X14" s="111"/>
      <c r="Y14" s="111"/>
      <c r="Z14" s="113"/>
      <c r="AA14" s="114"/>
      <c r="AB14" s="2"/>
      <c r="AC14" s="2"/>
      <c r="AD14" s="45"/>
      <c r="AE14" s="2"/>
      <c r="AF14" s="2"/>
      <c r="AG14" s="45"/>
      <c r="AH14" s="45"/>
      <c r="AI14" s="35">
        <f>($AI$3*10)+$AL$3</f>
        <v>24</v>
      </c>
      <c r="AJ14" s="2">
        <v>0</v>
      </c>
      <c r="AK14" s="2">
        <v>2134</v>
      </c>
      <c r="AL14" s="35">
        <f t="shared" ca="1" si="1"/>
        <v>49</v>
      </c>
      <c r="AM14" s="45"/>
      <c r="AN14" s="35">
        <f>(AN$3*10)+AQ$3</f>
        <v>41</v>
      </c>
      <c r="AO14" s="2">
        <v>0</v>
      </c>
      <c r="AP14" s="2">
        <v>2134</v>
      </c>
      <c r="AQ14" s="35">
        <f t="shared" ca="1" si="2"/>
        <v>31</v>
      </c>
      <c r="AR14" s="45"/>
      <c r="AS14" s="35">
        <f>(AS$3*10)+AV$3</f>
        <v>14</v>
      </c>
      <c r="AT14" s="2">
        <v>0</v>
      </c>
      <c r="AU14" s="2">
        <v>2134</v>
      </c>
      <c r="AV14" s="35">
        <f t="shared" ca="1" si="3"/>
        <v>37</v>
      </c>
      <c r="AW14" s="45"/>
      <c r="AX14" s="35">
        <f>(AX$3*10)+BA$3</f>
        <v>21</v>
      </c>
      <c r="AY14" s="2">
        <v>0</v>
      </c>
      <c r="AZ14" s="2">
        <v>2134</v>
      </c>
      <c r="BA14" s="35">
        <f t="shared" ca="1" si="4"/>
        <v>30</v>
      </c>
      <c r="BB14" s="45"/>
      <c r="BC14" s="35">
        <f>(BC$3*10)+BF$3</f>
        <v>24</v>
      </c>
      <c r="BD14" s="2">
        <v>0</v>
      </c>
      <c r="BE14" s="2">
        <v>2134</v>
      </c>
      <c r="BF14" s="35">
        <f t="shared" ca="1" si="5"/>
        <v>50</v>
      </c>
      <c r="BG14" s="45"/>
      <c r="BH14" s="35">
        <f>(BH$3*10)+BK$3</f>
        <v>31</v>
      </c>
      <c r="BI14" s="2">
        <v>0</v>
      </c>
      <c r="BJ14" s="2">
        <v>2134</v>
      </c>
      <c r="BK14" s="35">
        <f t="shared" ca="1" si="6"/>
        <v>28</v>
      </c>
      <c r="BL14" s="45"/>
      <c r="BM14" s="35">
        <f>(BM$3*10)+BP$3</f>
        <v>32</v>
      </c>
      <c r="BN14" s="2">
        <v>0</v>
      </c>
      <c r="BO14" s="2">
        <v>2134</v>
      </c>
      <c r="BP14" s="35">
        <f t="shared" ca="1" si="7"/>
        <v>6</v>
      </c>
      <c r="BQ14" s="45"/>
      <c r="BR14" s="35">
        <f>(BR$3*10)+BU$3</f>
        <v>43</v>
      </c>
      <c r="BS14" s="2">
        <v>0</v>
      </c>
      <c r="BT14" s="2">
        <v>2134</v>
      </c>
      <c r="BU14" s="35">
        <f t="shared" ca="1" si="8"/>
        <v>30</v>
      </c>
      <c r="BV14" s="45"/>
      <c r="BW14" s="35" t="e">
        <f>(BW$3*10)+BZ$3</f>
        <v>#VALUE!</v>
      </c>
      <c r="BX14" s="2">
        <v>0</v>
      </c>
      <c r="BY14" s="2">
        <v>2134</v>
      </c>
      <c r="BZ14" s="35" t="e">
        <f t="shared" ca="1" si="9"/>
        <v>#N/A</v>
      </c>
      <c r="CA14" s="45"/>
      <c r="CB14" s="35" t="e">
        <f>(CB$3*10)+CE$3</f>
        <v>#VALUE!</v>
      </c>
      <c r="CC14" s="2">
        <v>0</v>
      </c>
      <c r="CD14" s="2">
        <v>2134</v>
      </c>
      <c r="CE14" s="35" t="e">
        <f t="shared" ca="1" si="0"/>
        <v>#N/A</v>
      </c>
      <c r="CF14" s="45"/>
      <c r="CG14" s="35" t="e">
        <f>(CG$3*10)+CJ$3</f>
        <v>#VALUE!</v>
      </c>
      <c r="CH14" s="2">
        <v>0</v>
      </c>
      <c r="CI14" s="2">
        <v>2134</v>
      </c>
      <c r="CJ14" s="35" t="e">
        <f t="shared" ca="1" si="11"/>
        <v>#N/A</v>
      </c>
      <c r="CK14" s="45"/>
      <c r="CL14" s="35" t="e">
        <f>(CL$3*10)+CO$3</f>
        <v>#VALUE!</v>
      </c>
      <c r="CM14" s="2">
        <v>0</v>
      </c>
      <c r="CN14" s="2">
        <v>2134</v>
      </c>
      <c r="CO14" s="35" t="e">
        <f t="shared" ca="1" si="10"/>
        <v>#N/A</v>
      </c>
    </row>
    <row r="15" spans="1:93" x14ac:dyDescent="0.25">
      <c r="A15" s="5" t="s">
        <v>99</v>
      </c>
      <c r="B15" s="5"/>
      <c r="C15" s="5" t="s">
        <v>100</v>
      </c>
      <c r="D15" s="5">
        <v>2</v>
      </c>
      <c r="E15" s="5">
        <v>2341</v>
      </c>
      <c r="F15" s="5">
        <v>4231</v>
      </c>
      <c r="G15" s="5">
        <v>1324</v>
      </c>
      <c r="H15" s="5">
        <v>2341</v>
      </c>
      <c r="I15" s="5">
        <v>2431</v>
      </c>
      <c r="J15" s="5">
        <v>3421</v>
      </c>
      <c r="K15" s="5">
        <v>4312</v>
      </c>
      <c r="L15" s="5">
        <v>1234</v>
      </c>
      <c r="M15" s="5"/>
      <c r="N15" s="5"/>
      <c r="O15" s="5"/>
      <c r="P15" s="5"/>
      <c r="Q15" s="110"/>
      <c r="R15" s="2"/>
      <c r="S15" s="12"/>
      <c r="T15" s="12"/>
      <c r="U15" s="55"/>
      <c r="V15" s="119"/>
      <c r="W15" s="28"/>
      <c r="X15" s="1"/>
      <c r="Y15" s="96"/>
      <c r="Z15" s="98"/>
      <c r="AA15" s="6"/>
      <c r="AB15" s="2"/>
      <c r="AC15" s="2" t="s">
        <v>55</v>
      </c>
      <c r="AD15" s="45"/>
      <c r="AE15" s="2"/>
      <c r="AF15" s="2"/>
      <c r="AG15" s="45"/>
      <c r="AH15" s="45"/>
      <c r="AI15" s="35">
        <f>($AI$3*10)+$AJ$3</f>
        <v>23</v>
      </c>
      <c r="AJ15" s="2">
        <v>0</v>
      </c>
      <c r="AK15" s="2">
        <v>2143</v>
      </c>
      <c r="AL15" s="35">
        <f t="shared" ca="1" si="1"/>
        <v>47</v>
      </c>
      <c r="AM15" s="45"/>
      <c r="AN15" s="35">
        <f>(AN$3*10)+AO$3</f>
        <v>42</v>
      </c>
      <c r="AO15" s="2">
        <v>0</v>
      </c>
      <c r="AP15" s="2">
        <v>2143</v>
      </c>
      <c r="AQ15" s="35">
        <f t="shared" ca="1" si="2"/>
        <v>36</v>
      </c>
      <c r="AR15" s="45"/>
      <c r="AS15" s="35">
        <f>(AS$3*10)+AT$3</f>
        <v>13</v>
      </c>
      <c r="AT15" s="2">
        <v>0</v>
      </c>
      <c r="AU15" s="2">
        <v>2143</v>
      </c>
      <c r="AV15" s="35">
        <f t="shared" ca="1" si="3"/>
        <v>25</v>
      </c>
      <c r="AW15" s="45"/>
      <c r="AX15" s="35">
        <f>(AX$3*10)+AY$3</f>
        <v>23</v>
      </c>
      <c r="AY15" s="2">
        <v>0</v>
      </c>
      <c r="AZ15" s="2">
        <v>2143</v>
      </c>
      <c r="BA15" s="35">
        <f t="shared" ca="1" si="4"/>
        <v>26</v>
      </c>
      <c r="BB15" s="45"/>
      <c r="BC15" s="35">
        <f>(BC$3*10)+BD$3</f>
        <v>21</v>
      </c>
      <c r="BD15" s="2">
        <v>0</v>
      </c>
      <c r="BE15" s="2">
        <v>2143</v>
      </c>
      <c r="BF15" s="35">
        <f t="shared" ca="1" si="5"/>
        <v>49</v>
      </c>
      <c r="BG15" s="45"/>
      <c r="BH15" s="35">
        <f>(BH$3*10)+BI$3</f>
        <v>34</v>
      </c>
      <c r="BI15" s="2">
        <v>0</v>
      </c>
      <c r="BJ15" s="2">
        <v>2143</v>
      </c>
      <c r="BK15" s="35">
        <f t="shared" ca="1" si="6"/>
        <v>20</v>
      </c>
      <c r="BL15" s="45"/>
      <c r="BM15" s="35">
        <f>(BM$3*10)+BN$3</f>
        <v>34</v>
      </c>
      <c r="BN15" s="2">
        <v>0</v>
      </c>
      <c r="BO15" s="2">
        <v>2143</v>
      </c>
      <c r="BP15" s="35">
        <f t="shared" ca="1" si="7"/>
        <v>4</v>
      </c>
      <c r="BQ15" s="45"/>
      <c r="BR15" s="35">
        <f>(BR$3*10)+BS$3</f>
        <v>42</v>
      </c>
      <c r="BS15" s="2">
        <v>0</v>
      </c>
      <c r="BT15" s="2">
        <v>2143</v>
      </c>
      <c r="BU15" s="35">
        <f t="shared" ca="1" si="8"/>
        <v>40</v>
      </c>
      <c r="BV15" s="45"/>
      <c r="BW15" s="35" t="e">
        <f>(BW$3*10)+BX$3</f>
        <v>#VALUE!</v>
      </c>
      <c r="BX15" s="2">
        <v>0</v>
      </c>
      <c r="BY15" s="2">
        <v>2143</v>
      </c>
      <c r="BZ15" s="35" t="e">
        <f t="shared" ca="1" si="9"/>
        <v>#N/A</v>
      </c>
      <c r="CA15" s="45"/>
      <c r="CB15" s="35" t="e">
        <f>(CB$3*10)+CC$3</f>
        <v>#VALUE!</v>
      </c>
      <c r="CC15" s="2">
        <v>0</v>
      </c>
      <c r="CD15" s="2">
        <v>2143</v>
      </c>
      <c r="CE15" s="35" t="e">
        <f t="shared" ca="1" si="0"/>
        <v>#N/A</v>
      </c>
      <c r="CF15" s="45"/>
      <c r="CG15" s="35" t="e">
        <f>(CG$3*10)+CH$3</f>
        <v>#VALUE!</v>
      </c>
      <c r="CH15" s="2">
        <v>0</v>
      </c>
      <c r="CI15" s="2">
        <v>2143</v>
      </c>
      <c r="CJ15" s="35" t="e">
        <f t="shared" ca="1" si="11"/>
        <v>#N/A</v>
      </c>
      <c r="CK15" s="45"/>
      <c r="CL15" s="35" t="e">
        <f>(CL$3*10)+CM$3</f>
        <v>#VALUE!</v>
      </c>
      <c r="CM15" s="2">
        <v>0</v>
      </c>
      <c r="CN15" s="2">
        <v>2143</v>
      </c>
      <c r="CO15" s="35" t="e">
        <f t="shared" ca="1" si="10"/>
        <v>#N/A</v>
      </c>
    </row>
    <row r="16" spans="1:93" ht="13.8" thickBot="1" x14ac:dyDescent="0.3">
      <c r="A16" s="101"/>
      <c r="B16" s="17"/>
      <c r="C16" s="17"/>
      <c r="D16" s="17"/>
      <c r="E16" s="39">
        <f ca="1">VLOOKUP(E15,AK$8:AL$31,2)</f>
        <v>49</v>
      </c>
      <c r="F16" s="39">
        <f ca="1">VLOOKUP(F15,$AP$8:$AQ$31,2)</f>
        <v>50</v>
      </c>
      <c r="G16" s="39">
        <f ca="1">VLOOKUP(G15,$AU$8:$AV$31,2)</f>
        <v>50</v>
      </c>
      <c r="H16" s="39">
        <f ca="1">VLOOKUP(H15,$AZ$8:$BA$31,2)</f>
        <v>50</v>
      </c>
      <c r="I16" s="39">
        <f ca="1">VLOOKUP(I15,$BE$8:$BF$31,2)</f>
        <v>46</v>
      </c>
      <c r="J16" s="39">
        <f ca="1">VLOOKUP(J15,$BJ$8:$BK$31,2)</f>
        <v>50</v>
      </c>
      <c r="K16" s="39">
        <f ca="1">VLOOKUP(K15,$BO$8:$BP$31,2)</f>
        <v>48</v>
      </c>
      <c r="L16" s="39">
        <f ca="1">VLOOKUP(L15,$BT$8:$BU$31,2)</f>
        <v>22</v>
      </c>
      <c r="M16" s="39" t="e">
        <f>VLOOKUP(M15,$BY$8:$BZ$31,2)</f>
        <v>#N/A</v>
      </c>
      <c r="N16" s="39" t="e">
        <f>VLOOKUP(N15,$CD$8:$CE$31,2)</f>
        <v>#N/A</v>
      </c>
      <c r="O16" s="39" t="e">
        <f>VLOOKUP(O15,$CI$8:$CJ$31,2)</f>
        <v>#N/A</v>
      </c>
      <c r="P16" s="39" t="e">
        <f>VLOOKUP(P15,$CN$8:$CO$31,2)</f>
        <v>#N/A</v>
      </c>
      <c r="Q16" s="94">
        <f ca="1">SUMIF(E16:P16,"&lt;51")</f>
        <v>365</v>
      </c>
      <c r="R16" s="4"/>
      <c r="S16" s="8">
        <v>48.9</v>
      </c>
      <c r="T16" s="8"/>
      <c r="U16" s="8"/>
      <c r="V16" s="8"/>
      <c r="W16" s="95">
        <f>SUM(S16:V16)</f>
        <v>48.9</v>
      </c>
      <c r="X16" s="39">
        <f ca="1">Q16+W16</f>
        <v>413.9</v>
      </c>
      <c r="Y16" s="97">
        <v>5</v>
      </c>
      <c r="Z16" s="99" t="str">
        <f ca="1">IF($X16&gt;$AC$23,"BLUE",(IF($X16&gt;$AD$23,"RED",(IF($X16&gt;0,"WHITE","")))))</f>
        <v>RED</v>
      </c>
      <c r="AA16" s="86"/>
      <c r="AB16" s="2"/>
      <c r="AC16" s="2" t="s">
        <v>56</v>
      </c>
      <c r="AD16" s="45"/>
      <c r="AE16" s="2"/>
      <c r="AF16" s="2"/>
      <c r="AG16" s="45"/>
      <c r="AH16" s="45"/>
      <c r="AI16" s="35">
        <f>($AI$3*10)+$AK$3</f>
        <v>21</v>
      </c>
      <c r="AJ16" s="2">
        <v>0</v>
      </c>
      <c r="AK16" s="2">
        <v>2314</v>
      </c>
      <c r="AL16" s="35">
        <f t="shared" ca="1" si="1"/>
        <v>50</v>
      </c>
      <c r="AM16" s="45"/>
      <c r="AN16" s="35">
        <f>(AN$3*10)+AP$3</f>
        <v>43</v>
      </c>
      <c r="AO16" s="2">
        <v>0</v>
      </c>
      <c r="AP16" s="2">
        <v>2314</v>
      </c>
      <c r="AQ16" s="35">
        <f t="shared" ca="1" si="2"/>
        <v>35</v>
      </c>
      <c r="AR16" s="45"/>
      <c r="AS16" s="35">
        <f>(AS$3*10)+AU$3</f>
        <v>12</v>
      </c>
      <c r="AT16" s="2">
        <v>0</v>
      </c>
      <c r="AU16" s="2">
        <v>2314</v>
      </c>
      <c r="AV16" s="35">
        <f t="shared" ca="1" si="3"/>
        <v>34</v>
      </c>
      <c r="AW16" s="45"/>
      <c r="AX16" s="35">
        <f>(AX$3*10)+AZ$3</f>
        <v>24</v>
      </c>
      <c r="AY16" s="2">
        <v>0</v>
      </c>
      <c r="AZ16" s="2">
        <v>2314</v>
      </c>
      <c r="BA16" s="35">
        <f t="shared" ca="1" si="4"/>
        <v>42</v>
      </c>
      <c r="BB16" s="45"/>
      <c r="BC16" s="35">
        <f>(BC$3*10)+BE$3</f>
        <v>23</v>
      </c>
      <c r="BD16" s="2">
        <v>0</v>
      </c>
      <c r="BE16" s="2">
        <v>2314</v>
      </c>
      <c r="BF16" s="35">
        <f t="shared" ca="1" si="5"/>
        <v>49</v>
      </c>
      <c r="BG16" s="45"/>
      <c r="BH16" s="35">
        <f>(BH$3*10)+BJ$3</f>
        <v>32</v>
      </c>
      <c r="BI16" s="2">
        <v>0</v>
      </c>
      <c r="BJ16" s="2">
        <v>2314</v>
      </c>
      <c r="BK16" s="35">
        <f t="shared" ca="1" si="6"/>
        <v>38</v>
      </c>
      <c r="BL16" s="45"/>
      <c r="BM16" s="35">
        <f>(BM$3*10)+BO$3</f>
        <v>31</v>
      </c>
      <c r="BN16" s="2">
        <v>0</v>
      </c>
      <c r="BO16" s="2">
        <v>2314</v>
      </c>
      <c r="BP16" s="35">
        <f t="shared" ca="1" si="7"/>
        <v>12</v>
      </c>
      <c r="BQ16" s="45"/>
      <c r="BR16" s="35">
        <f>(BR$3*10)+BT$3</f>
        <v>41</v>
      </c>
      <c r="BS16" s="2">
        <v>0</v>
      </c>
      <c r="BT16" s="2">
        <v>2314</v>
      </c>
      <c r="BU16" s="35">
        <f t="shared" ca="1" si="8"/>
        <v>29</v>
      </c>
      <c r="BV16" s="45"/>
      <c r="BW16" s="35" t="e">
        <f>(BW$3*10)+BY$3</f>
        <v>#VALUE!</v>
      </c>
      <c r="BX16" s="2">
        <v>0</v>
      </c>
      <c r="BY16" s="2">
        <v>2314</v>
      </c>
      <c r="BZ16" s="35" t="e">
        <f t="shared" ca="1" si="9"/>
        <v>#N/A</v>
      </c>
      <c r="CA16" s="45"/>
      <c r="CB16" s="35" t="e">
        <f>(CB$3*10)+CD$3</f>
        <v>#VALUE!</v>
      </c>
      <c r="CC16" s="2">
        <v>0</v>
      </c>
      <c r="CD16" s="2">
        <v>2314</v>
      </c>
      <c r="CE16" s="35" t="e">
        <f t="shared" ca="1" si="0"/>
        <v>#N/A</v>
      </c>
      <c r="CF16" s="45"/>
      <c r="CG16" s="35" t="e">
        <f>(CG$3*10)+CI$3</f>
        <v>#VALUE!</v>
      </c>
      <c r="CH16" s="2">
        <v>0</v>
      </c>
      <c r="CI16" s="2">
        <v>2314</v>
      </c>
      <c r="CJ16" s="35" t="e">
        <f t="shared" ca="1" si="11"/>
        <v>#N/A</v>
      </c>
      <c r="CK16" s="45"/>
      <c r="CL16" s="35" t="e">
        <f>(CL$3*10)+CN$3</f>
        <v>#VALUE!</v>
      </c>
      <c r="CM16" s="2">
        <v>0</v>
      </c>
      <c r="CN16" s="2">
        <v>2314</v>
      </c>
      <c r="CO16" s="35" t="e">
        <f t="shared" ca="1" si="10"/>
        <v>#N/A</v>
      </c>
    </row>
    <row r="17" spans="1:93" x14ac:dyDescent="0.25">
      <c r="A17" s="11" t="s">
        <v>101</v>
      </c>
      <c r="B17" s="11"/>
      <c r="C17" s="11" t="s">
        <v>102</v>
      </c>
      <c r="D17" s="11">
        <v>3</v>
      </c>
      <c r="E17" s="11">
        <v>2143</v>
      </c>
      <c r="F17" s="11">
        <v>4231</v>
      </c>
      <c r="G17" s="11">
        <v>1324</v>
      </c>
      <c r="H17" s="11">
        <v>3241</v>
      </c>
      <c r="I17" s="11">
        <v>2413</v>
      </c>
      <c r="J17" s="11">
        <v>1234</v>
      </c>
      <c r="K17" s="11">
        <v>3412</v>
      </c>
      <c r="L17" s="11">
        <v>4213</v>
      </c>
      <c r="M17" s="11"/>
      <c r="N17" s="11"/>
      <c r="O17" s="11"/>
      <c r="P17" s="93"/>
      <c r="Q17" s="27"/>
      <c r="R17" s="1"/>
      <c r="S17" s="12"/>
      <c r="T17" s="12"/>
      <c r="U17" s="12"/>
      <c r="V17" s="79"/>
      <c r="W17" s="29"/>
      <c r="X17" s="1"/>
      <c r="Y17" s="96"/>
      <c r="Z17" s="98"/>
      <c r="AA17" s="6"/>
      <c r="AB17" s="2"/>
      <c r="AC17" s="2" t="s">
        <v>57</v>
      </c>
      <c r="AD17" s="45"/>
      <c r="AE17" s="2"/>
      <c r="AF17" s="2"/>
      <c r="AG17" s="45"/>
      <c r="AH17" s="45"/>
      <c r="AI17" s="35">
        <f>($AK$3*10)+$AL$3</f>
        <v>14</v>
      </c>
      <c r="AJ17" s="2">
        <v>0</v>
      </c>
      <c r="AK17" s="2">
        <v>2341</v>
      </c>
      <c r="AL17" s="35">
        <f t="shared" ca="1" si="1"/>
        <v>49</v>
      </c>
      <c r="AM17" s="45"/>
      <c r="AN17" s="35">
        <f>(AP$3*10)+AQ$3</f>
        <v>31</v>
      </c>
      <c r="AO17" s="2">
        <v>0</v>
      </c>
      <c r="AP17" s="2">
        <v>2341</v>
      </c>
      <c r="AQ17" s="35">
        <f t="shared" ca="1" si="2"/>
        <v>44</v>
      </c>
      <c r="AR17" s="45"/>
      <c r="AS17" s="35">
        <f>(AU$3*10)+AV$3</f>
        <v>24</v>
      </c>
      <c r="AT17" s="2">
        <v>0</v>
      </c>
      <c r="AU17" s="2">
        <v>2341</v>
      </c>
      <c r="AV17" s="35">
        <f t="shared" ca="1" si="3"/>
        <v>19</v>
      </c>
      <c r="AW17" s="45"/>
      <c r="AX17" s="35">
        <f>(AZ$3*10)+BA$3</f>
        <v>41</v>
      </c>
      <c r="AY17" s="2">
        <v>0</v>
      </c>
      <c r="AZ17" s="2">
        <v>2341</v>
      </c>
      <c r="BA17" s="35">
        <f t="shared" ca="1" si="4"/>
        <v>50</v>
      </c>
      <c r="BB17" s="45"/>
      <c r="BC17" s="35">
        <f>(BE$3*10)+BF$3</f>
        <v>34</v>
      </c>
      <c r="BD17" s="2">
        <v>0</v>
      </c>
      <c r="BE17" s="2">
        <v>2341</v>
      </c>
      <c r="BF17" s="35">
        <f t="shared" ca="1" si="5"/>
        <v>47</v>
      </c>
      <c r="BG17" s="45"/>
      <c r="BH17" s="35">
        <f>(BJ$3*10)+BK$3</f>
        <v>21</v>
      </c>
      <c r="BI17" s="2">
        <v>0</v>
      </c>
      <c r="BJ17" s="2">
        <v>2341</v>
      </c>
      <c r="BK17" s="35">
        <f t="shared" ca="1" si="6"/>
        <v>40</v>
      </c>
      <c r="BL17" s="45"/>
      <c r="BM17" s="35">
        <f>(BO$3*10)+BP$3</f>
        <v>12</v>
      </c>
      <c r="BN17" s="2">
        <v>0</v>
      </c>
      <c r="BO17" s="2">
        <v>2341</v>
      </c>
      <c r="BP17" s="35">
        <f t="shared" ca="1" si="7"/>
        <v>16</v>
      </c>
      <c r="BQ17" s="45"/>
      <c r="BR17" s="35">
        <f>(BT$3*10)+BU$3</f>
        <v>13</v>
      </c>
      <c r="BS17" s="2">
        <v>0</v>
      </c>
      <c r="BT17" s="2">
        <v>2341</v>
      </c>
      <c r="BU17" s="35">
        <f t="shared" ca="1" si="8"/>
        <v>38</v>
      </c>
      <c r="BV17" s="45"/>
      <c r="BW17" s="35" t="e">
        <f>(BY$3*10)+BZ$3</f>
        <v>#VALUE!</v>
      </c>
      <c r="BX17" s="2">
        <v>0</v>
      </c>
      <c r="BY17" s="2">
        <v>2341</v>
      </c>
      <c r="BZ17" s="35" t="e">
        <f t="shared" ca="1" si="9"/>
        <v>#N/A</v>
      </c>
      <c r="CA17" s="45"/>
      <c r="CB17" s="35" t="e">
        <f>(CD$3*10)+CE$3</f>
        <v>#VALUE!</v>
      </c>
      <c r="CC17" s="2">
        <v>0</v>
      </c>
      <c r="CD17" s="2">
        <v>2341</v>
      </c>
      <c r="CE17" s="35" t="e">
        <f t="shared" ca="1" si="0"/>
        <v>#N/A</v>
      </c>
      <c r="CF17" s="45"/>
      <c r="CG17" s="35" t="e">
        <f>(CI$3*10)+CJ$3</f>
        <v>#VALUE!</v>
      </c>
      <c r="CH17" s="2">
        <v>0</v>
      </c>
      <c r="CI17" s="2">
        <v>2341</v>
      </c>
      <c r="CJ17" s="35" t="e">
        <f t="shared" ca="1" si="11"/>
        <v>#N/A</v>
      </c>
      <c r="CK17" s="45"/>
      <c r="CL17" s="35" t="e">
        <f>(CN$3*10)+CO$3</f>
        <v>#VALUE!</v>
      </c>
      <c r="CM17" s="2">
        <v>0</v>
      </c>
      <c r="CN17" s="2">
        <v>2341</v>
      </c>
      <c r="CO17" s="35" t="e">
        <f t="shared" ca="1" si="10"/>
        <v>#N/A</v>
      </c>
    </row>
    <row r="18" spans="1:93" ht="13.8" thickBot="1" x14ac:dyDescent="0.3">
      <c r="A18" s="101"/>
      <c r="B18" s="17"/>
      <c r="C18" s="17"/>
      <c r="D18" s="17"/>
      <c r="E18" s="39">
        <f ca="1">VLOOKUP(E17,AK$8:AL$31,2)</f>
        <v>47</v>
      </c>
      <c r="F18" s="39">
        <f ca="1">VLOOKUP(F17,$AP$8:$AQ$31,2)</f>
        <v>50</v>
      </c>
      <c r="G18" s="39">
        <f ca="1">VLOOKUP(G17,$AU$8:$AV$31,2)</f>
        <v>50</v>
      </c>
      <c r="H18" s="39">
        <f ca="1">VLOOKUP(H17,$AZ$8:$BA$31,2)</f>
        <v>48</v>
      </c>
      <c r="I18" s="39">
        <f ca="1">VLOOKUP(I17,$BE$8:$BF$31,2)</f>
        <v>47</v>
      </c>
      <c r="J18" s="39">
        <f ca="1">VLOOKUP(J17,$BJ$8:$BK$31,2)</f>
        <v>27</v>
      </c>
      <c r="K18" s="39">
        <f ca="1">VLOOKUP(K17,$BO$8:$BP$31,2)</f>
        <v>50</v>
      </c>
      <c r="L18" s="39">
        <f ca="1">VLOOKUP(L17,$BT$8:$BU$31,2)</f>
        <v>50</v>
      </c>
      <c r="M18" s="39" t="e">
        <f>VLOOKUP(M17,$BY$8:$BZ$31,2)</f>
        <v>#N/A</v>
      </c>
      <c r="N18" s="39" t="e">
        <f>VLOOKUP(N17,$CD$8:$CE$31,2)</f>
        <v>#N/A</v>
      </c>
      <c r="O18" s="39" t="e">
        <f>VLOOKUP(O17,$CI$8:$CJ$31,2)</f>
        <v>#N/A</v>
      </c>
      <c r="P18" s="39" t="e">
        <f>VLOOKUP(P17,$CN$8:$CO$31,2)</f>
        <v>#N/A</v>
      </c>
      <c r="Q18" s="94">
        <f ca="1">SUMIF(E18:P18,"&lt;51")</f>
        <v>369</v>
      </c>
      <c r="R18" s="4"/>
      <c r="S18" s="8">
        <v>41</v>
      </c>
      <c r="T18" s="8"/>
      <c r="U18" s="8"/>
      <c r="V18" s="8"/>
      <c r="W18" s="95">
        <f>SUM(S18:V18)</f>
        <v>41</v>
      </c>
      <c r="X18" s="39">
        <f ca="1">Q18+W18</f>
        <v>410</v>
      </c>
      <c r="Y18" s="97">
        <v>7</v>
      </c>
      <c r="Z18" s="99" t="str">
        <f ca="1">IF($X18&gt;$AC$23,"BLUE",(IF($X18&gt;$AD$23,"RED",(IF($X18&gt;0,"WHITE","")))))</f>
        <v>RED</v>
      </c>
      <c r="AA18" s="86"/>
      <c r="AB18" s="2"/>
      <c r="AC18" s="2" t="s">
        <v>58</v>
      </c>
      <c r="AD18" s="45"/>
      <c r="AE18" s="2"/>
      <c r="AF18" s="2"/>
      <c r="AG18" s="45"/>
      <c r="AH18" s="45"/>
      <c r="AI18" s="35">
        <f>($AK$3*10)+$AJ$3</f>
        <v>13</v>
      </c>
      <c r="AJ18" s="35">
        <f>$AK$4</f>
        <v>1</v>
      </c>
      <c r="AK18" s="2">
        <v>2413</v>
      </c>
      <c r="AL18" s="35">
        <f t="shared" ca="1" si="1"/>
        <v>46</v>
      </c>
      <c r="AM18" s="45"/>
      <c r="AN18" s="35">
        <f>(AP$3*10)+AO$3</f>
        <v>32</v>
      </c>
      <c r="AO18" s="35">
        <f>AP$4</f>
        <v>4</v>
      </c>
      <c r="AP18" s="2">
        <v>2413</v>
      </c>
      <c r="AQ18" s="35">
        <f t="shared" ca="1" si="2"/>
        <v>45</v>
      </c>
      <c r="AR18" s="45"/>
      <c r="AS18" s="35">
        <f>(AU$3*10)+AT$3</f>
        <v>23</v>
      </c>
      <c r="AT18" s="35">
        <f>AU$4</f>
        <v>5</v>
      </c>
      <c r="AU18" s="2">
        <v>2413</v>
      </c>
      <c r="AV18" s="35">
        <f t="shared" ca="1" si="3"/>
        <v>10</v>
      </c>
      <c r="AW18" s="45"/>
      <c r="AX18" s="35">
        <f>(AZ$3*10)+AY$3</f>
        <v>43</v>
      </c>
      <c r="AY18" s="35">
        <f>AZ$4</f>
        <v>4</v>
      </c>
      <c r="AZ18" s="2">
        <v>2413</v>
      </c>
      <c r="BA18" s="35">
        <f t="shared" ca="1" si="4"/>
        <v>34</v>
      </c>
      <c r="BB18" s="45"/>
      <c r="BC18" s="35">
        <f>(BE$3*10)+BD$3</f>
        <v>31</v>
      </c>
      <c r="BD18" s="35">
        <f>BE$4</f>
        <v>1</v>
      </c>
      <c r="BE18" s="2">
        <v>2413</v>
      </c>
      <c r="BF18" s="35">
        <f t="shared" ca="1" si="5"/>
        <v>47</v>
      </c>
      <c r="BG18" s="45"/>
      <c r="BH18" s="35">
        <f>(BJ$3*10)+BI$3</f>
        <v>24</v>
      </c>
      <c r="BI18" s="35">
        <f>BJ$4</f>
        <v>1</v>
      </c>
      <c r="BJ18" s="2">
        <v>2413</v>
      </c>
      <c r="BK18" s="35">
        <f t="shared" ca="1" si="6"/>
        <v>22</v>
      </c>
      <c r="BL18" s="45"/>
      <c r="BM18" s="35">
        <f>(BO$3*10)+BN$3</f>
        <v>14</v>
      </c>
      <c r="BN18" s="35">
        <f>BO$4</f>
        <v>4</v>
      </c>
      <c r="BO18" s="2">
        <v>2413</v>
      </c>
      <c r="BP18" s="35">
        <f t="shared" ca="1" si="7"/>
        <v>8</v>
      </c>
      <c r="BQ18" s="45"/>
      <c r="BR18" s="35">
        <f>(BT$3*10)+BS$3</f>
        <v>12</v>
      </c>
      <c r="BS18" s="35">
        <f>BT$4</f>
        <v>8</v>
      </c>
      <c r="BT18" s="2">
        <v>2413</v>
      </c>
      <c r="BU18" s="35">
        <f t="shared" ca="1" si="8"/>
        <v>49</v>
      </c>
      <c r="BV18" s="45"/>
      <c r="BW18" s="35" t="e">
        <f>(BY$3*10)+BX$3</f>
        <v>#VALUE!</v>
      </c>
      <c r="BX18" s="35">
        <f>BY$4</f>
        <v>0</v>
      </c>
      <c r="BY18" s="2">
        <v>2413</v>
      </c>
      <c r="BZ18" s="35" t="e">
        <f t="shared" ca="1" si="9"/>
        <v>#N/A</v>
      </c>
      <c r="CA18" s="45"/>
      <c r="CB18" s="35" t="e">
        <f>(CD$3*10)+CC$3</f>
        <v>#VALUE!</v>
      </c>
      <c r="CC18" s="35">
        <f>CD$4</f>
        <v>0</v>
      </c>
      <c r="CD18" s="2">
        <v>2413</v>
      </c>
      <c r="CE18" s="35" t="e">
        <f t="shared" ca="1" si="0"/>
        <v>#N/A</v>
      </c>
      <c r="CF18" s="45"/>
      <c r="CG18" s="35" t="e">
        <f>(CI$3*10)+CH$3</f>
        <v>#VALUE!</v>
      </c>
      <c r="CH18" s="35">
        <f>CI$4</f>
        <v>0</v>
      </c>
      <c r="CI18" s="2">
        <v>2413</v>
      </c>
      <c r="CJ18" s="35" t="e">
        <f t="shared" ca="1" si="11"/>
        <v>#N/A</v>
      </c>
      <c r="CK18" s="45"/>
      <c r="CL18" s="35" t="e">
        <f>(CN$3*10)+CM$3</f>
        <v>#VALUE!</v>
      </c>
      <c r="CM18" s="35">
        <f>CN$4</f>
        <v>0</v>
      </c>
      <c r="CN18" s="2">
        <v>2413</v>
      </c>
      <c r="CO18" s="35" t="e">
        <f t="shared" ca="1" si="10"/>
        <v>#N/A</v>
      </c>
    </row>
    <row r="19" spans="1:93" x14ac:dyDescent="0.25">
      <c r="A19" s="11" t="s">
        <v>103</v>
      </c>
      <c r="B19" s="11"/>
      <c r="C19" s="11" t="s">
        <v>102</v>
      </c>
      <c r="D19" s="11">
        <v>4</v>
      </c>
      <c r="E19" s="11">
        <v>2341</v>
      </c>
      <c r="F19" s="11">
        <v>4321</v>
      </c>
      <c r="G19" s="11">
        <v>1324</v>
      </c>
      <c r="H19" s="11">
        <v>3412</v>
      </c>
      <c r="I19" s="11">
        <v>2143</v>
      </c>
      <c r="J19" s="11">
        <v>1432</v>
      </c>
      <c r="K19" s="11">
        <v>4312</v>
      </c>
      <c r="L19" s="11">
        <v>4213</v>
      </c>
      <c r="M19" s="11"/>
      <c r="N19" s="11"/>
      <c r="O19" s="11"/>
      <c r="P19" s="93"/>
      <c r="Q19" s="27"/>
      <c r="R19" s="1"/>
      <c r="S19" s="12"/>
      <c r="T19" s="12"/>
      <c r="U19" s="12"/>
      <c r="V19" s="79"/>
      <c r="W19" s="29"/>
      <c r="X19" s="1"/>
      <c r="Y19" s="96"/>
      <c r="Z19" s="98"/>
      <c r="AA19" s="6"/>
      <c r="AB19" s="2"/>
      <c r="AC19" s="2" t="s">
        <v>59</v>
      </c>
      <c r="AD19" s="45"/>
      <c r="AE19" s="2"/>
      <c r="AF19" s="2"/>
      <c r="AG19" s="45"/>
      <c r="AH19" s="45"/>
      <c r="AI19" s="35">
        <f>($AK$3*10)+$AI$3</f>
        <v>12</v>
      </c>
      <c r="AJ19" s="35">
        <f>$AJ$4+$AK$4</f>
        <v>2</v>
      </c>
      <c r="AK19" s="2">
        <v>2431</v>
      </c>
      <c r="AL19" s="35">
        <f t="shared" ca="1" si="1"/>
        <v>47</v>
      </c>
      <c r="AM19" s="45"/>
      <c r="AN19" s="35">
        <f>($AP$3*10)+$AN$3</f>
        <v>34</v>
      </c>
      <c r="AO19" s="35">
        <f>AO$4+AP$4</f>
        <v>5</v>
      </c>
      <c r="AP19" s="2">
        <v>2431</v>
      </c>
      <c r="AQ19" s="35">
        <f t="shared" ca="1" si="2"/>
        <v>49</v>
      </c>
      <c r="AR19" s="45"/>
      <c r="AS19" s="35">
        <f>(AU$3*10)+AS$3</f>
        <v>21</v>
      </c>
      <c r="AT19" s="35">
        <f>AT$4+AU$4</f>
        <v>8</v>
      </c>
      <c r="AU19" s="2">
        <v>2431</v>
      </c>
      <c r="AV19" s="35">
        <f t="shared" ca="1" si="3"/>
        <v>7</v>
      </c>
      <c r="AW19" s="45"/>
      <c r="AX19" s="35">
        <f>($AZ$3*10)+$AX$3</f>
        <v>42</v>
      </c>
      <c r="AY19" s="35">
        <f>AY$4+AZ$4</f>
        <v>6</v>
      </c>
      <c r="AZ19" s="2">
        <v>2431</v>
      </c>
      <c r="BA19" s="35">
        <f t="shared" ca="1" si="4"/>
        <v>46</v>
      </c>
      <c r="BB19" s="45"/>
      <c r="BC19" s="35">
        <f>(BE$3*10)+BC$3</f>
        <v>32</v>
      </c>
      <c r="BD19" s="35">
        <f>BD$4+BE$4</f>
        <v>11</v>
      </c>
      <c r="BE19" s="2">
        <v>2431</v>
      </c>
      <c r="BF19" s="35">
        <f t="shared" ca="1" si="5"/>
        <v>46</v>
      </c>
      <c r="BG19" s="45"/>
      <c r="BH19" s="35">
        <f>(BJ$3*10)+BH$3</f>
        <v>23</v>
      </c>
      <c r="BI19" s="35">
        <f>BI$4+BJ$4</f>
        <v>9</v>
      </c>
      <c r="BJ19" s="2">
        <v>2431</v>
      </c>
      <c r="BK19" s="35">
        <f t="shared" ca="1" si="6"/>
        <v>32</v>
      </c>
      <c r="BL19" s="45"/>
      <c r="BM19" s="35">
        <f>(BO$3*10)+BM$3</f>
        <v>13</v>
      </c>
      <c r="BN19" s="35">
        <f>BN$4+BO$4</f>
        <v>6</v>
      </c>
      <c r="BO19" s="2">
        <v>2431</v>
      </c>
      <c r="BP19" s="35">
        <f t="shared" ca="1" si="7"/>
        <v>14</v>
      </c>
      <c r="BQ19" s="45"/>
      <c r="BR19" s="35">
        <f>(BT$3*10)+BR$3</f>
        <v>14</v>
      </c>
      <c r="BS19" s="35">
        <f>BS$4+BT$4</f>
        <v>9</v>
      </c>
      <c r="BT19" s="2">
        <v>2431</v>
      </c>
      <c r="BU19" s="35">
        <f t="shared" ca="1" si="8"/>
        <v>48</v>
      </c>
      <c r="BV19" s="45"/>
      <c r="BW19" s="35" t="e">
        <f>(BY$3*10)+BW$3</f>
        <v>#VALUE!</v>
      </c>
      <c r="BX19" s="35">
        <f>BX$4+BY$4</f>
        <v>0</v>
      </c>
      <c r="BY19" s="2">
        <v>2431</v>
      </c>
      <c r="BZ19" s="35" t="e">
        <f t="shared" ca="1" si="9"/>
        <v>#N/A</v>
      </c>
      <c r="CA19" s="45"/>
      <c r="CB19" s="35" t="e">
        <f>(CD$3*10)+CB$3</f>
        <v>#VALUE!</v>
      </c>
      <c r="CC19" s="35">
        <f>CC$4+CD$4</f>
        <v>0</v>
      </c>
      <c r="CD19" s="2">
        <v>2431</v>
      </c>
      <c r="CE19" s="35" t="e">
        <f t="shared" ca="1" si="0"/>
        <v>#N/A</v>
      </c>
      <c r="CF19" s="45"/>
      <c r="CG19" s="35" t="e">
        <f>(CI$3*10)+CG$3</f>
        <v>#VALUE!</v>
      </c>
      <c r="CH19" s="35">
        <f>CH$4+CI$4</f>
        <v>0</v>
      </c>
      <c r="CI19" s="2">
        <v>2431</v>
      </c>
      <c r="CJ19" s="35" t="e">
        <f t="shared" ca="1" si="11"/>
        <v>#N/A</v>
      </c>
      <c r="CK19" s="45"/>
      <c r="CL19" s="35" t="e">
        <f>(CN$3*10)+CL$3</f>
        <v>#VALUE!</v>
      </c>
      <c r="CM19" s="35">
        <f>CM$4+CN$4</f>
        <v>0</v>
      </c>
      <c r="CN19" s="2">
        <v>2431</v>
      </c>
      <c r="CO19" s="35" t="e">
        <f t="shared" ca="1" si="10"/>
        <v>#N/A</v>
      </c>
    </row>
    <row r="20" spans="1:93" ht="13.8" thickBot="1" x14ac:dyDescent="0.3">
      <c r="A20" s="102"/>
      <c r="B20" s="84"/>
      <c r="C20" s="84"/>
      <c r="D20" s="84"/>
      <c r="E20" s="39">
        <f ca="1">VLOOKUP(E19,AK$8:AL$31,2)</f>
        <v>49</v>
      </c>
      <c r="F20" s="39">
        <f ca="1">VLOOKUP(F19,$AP$8:$AQ$31,2)</f>
        <v>46</v>
      </c>
      <c r="G20" s="39">
        <f ca="1">VLOOKUP(G19,$AU$8:$AV$31,2)</f>
        <v>50</v>
      </c>
      <c r="H20" s="39">
        <f ca="1">VLOOKUP(H19,$AZ$8:$BA$31,2)</f>
        <v>28</v>
      </c>
      <c r="I20" s="39">
        <f ca="1">VLOOKUP(I19,$BE$8:$BF$31,2)</f>
        <v>49</v>
      </c>
      <c r="J20" s="39">
        <f ca="1">VLOOKUP(J19,$BJ$8:$BK$31,2)</f>
        <v>29</v>
      </c>
      <c r="K20" s="39">
        <f ca="1">VLOOKUP(K19,$BO$8:$BP$31,2)</f>
        <v>48</v>
      </c>
      <c r="L20" s="39">
        <f ca="1">VLOOKUP(L19,$BT$8:$BU$31,2)</f>
        <v>50</v>
      </c>
      <c r="M20" s="39" t="e">
        <f>VLOOKUP(M19,$BY$8:$BZ$31,2)</f>
        <v>#N/A</v>
      </c>
      <c r="N20" s="39" t="e">
        <f>VLOOKUP(N19,$CD$8:$CE$31,2)</f>
        <v>#N/A</v>
      </c>
      <c r="O20" s="39" t="e">
        <f>VLOOKUP(O19,$CI$8:$CJ$31,2)</f>
        <v>#N/A</v>
      </c>
      <c r="P20" s="39" t="e">
        <f>VLOOKUP(P19,$CN$8:$CO$31,2)</f>
        <v>#N/A</v>
      </c>
      <c r="Q20" s="94">
        <f ca="1">SUMIF(E20:P20,"&lt;51")</f>
        <v>349</v>
      </c>
      <c r="R20" s="4"/>
      <c r="S20" s="8">
        <v>45.2</v>
      </c>
      <c r="T20" s="8"/>
      <c r="U20" s="8"/>
      <c r="V20" s="8"/>
      <c r="W20" s="95">
        <f>SUM(S20:V20)</f>
        <v>45.2</v>
      </c>
      <c r="X20" s="39">
        <f ca="1">Q20+W20</f>
        <v>394.2</v>
      </c>
      <c r="Y20" s="97">
        <v>9</v>
      </c>
      <c r="Z20" s="99" t="str">
        <f ca="1">IF($X20&gt;$AC$23,"BLUE",(IF($X20&gt;$AD$23,"RED",(IF($X20&gt;0,"WHITE","")))))</f>
        <v>WHITE</v>
      </c>
      <c r="AA20" s="86"/>
      <c r="AB20" s="2"/>
      <c r="AC20" s="56" t="s">
        <v>80</v>
      </c>
      <c r="AD20" s="45"/>
      <c r="AE20" s="2"/>
      <c r="AF20" s="2"/>
      <c r="AG20" s="45"/>
      <c r="AH20" s="45"/>
      <c r="AI20" s="2"/>
      <c r="AJ20" s="2"/>
      <c r="AK20" s="2">
        <v>3124</v>
      </c>
      <c r="AL20" s="35">
        <f t="shared" ca="1" si="1"/>
        <v>47</v>
      </c>
      <c r="AM20" s="45"/>
      <c r="AN20" s="2"/>
      <c r="AO20" s="2"/>
      <c r="AP20" s="2">
        <v>3124</v>
      </c>
      <c r="AQ20" s="35">
        <f t="shared" ca="1" si="2"/>
        <v>23</v>
      </c>
      <c r="AR20" s="45"/>
      <c r="AS20" s="2"/>
      <c r="AT20" s="2"/>
      <c r="AU20" s="2">
        <v>3124</v>
      </c>
      <c r="AV20" s="35">
        <f t="shared" ca="1" si="3"/>
        <v>47</v>
      </c>
      <c r="AW20" s="45"/>
      <c r="AX20" s="2"/>
      <c r="AY20" s="2"/>
      <c r="AZ20" s="2">
        <v>3124</v>
      </c>
      <c r="BA20" s="35">
        <f t="shared" ca="1" si="4"/>
        <v>26</v>
      </c>
      <c r="BB20" s="45"/>
      <c r="BC20" s="2"/>
      <c r="BD20" s="2"/>
      <c r="BE20" s="2">
        <v>3124</v>
      </c>
      <c r="BF20" s="35">
        <f t="shared" ca="1" si="5"/>
        <v>28</v>
      </c>
      <c r="BG20" s="45"/>
      <c r="BH20" s="2"/>
      <c r="BI20" s="2"/>
      <c r="BJ20" s="2">
        <v>3124</v>
      </c>
      <c r="BK20" s="35">
        <f t="shared" ca="1" si="6"/>
        <v>46</v>
      </c>
      <c r="BL20" s="45"/>
      <c r="BM20" s="2"/>
      <c r="BN20" s="2"/>
      <c r="BO20" s="2">
        <v>3124</v>
      </c>
      <c r="BP20" s="35">
        <f t="shared" ca="1" si="7"/>
        <v>34</v>
      </c>
      <c r="BQ20" s="45"/>
      <c r="BR20" s="2"/>
      <c r="BS20" s="2"/>
      <c r="BT20" s="2">
        <v>3124</v>
      </c>
      <c r="BU20" s="35">
        <f t="shared" ca="1" si="8"/>
        <v>12</v>
      </c>
      <c r="BV20" s="45"/>
      <c r="BW20" s="2"/>
      <c r="BX20" s="2"/>
      <c r="BY20" s="2">
        <v>3124</v>
      </c>
      <c r="BZ20" s="35" t="e">
        <f t="shared" ca="1" si="9"/>
        <v>#N/A</v>
      </c>
      <c r="CA20" s="45"/>
      <c r="CB20" s="2"/>
      <c r="CC20" s="2"/>
      <c r="CD20" s="2">
        <v>3124</v>
      </c>
      <c r="CE20" s="35" t="e">
        <f t="shared" ca="1" si="0"/>
        <v>#N/A</v>
      </c>
      <c r="CF20" s="45"/>
      <c r="CG20" s="2"/>
      <c r="CH20" s="2"/>
      <c r="CI20" s="2">
        <v>3124</v>
      </c>
      <c r="CJ20" s="35" t="e">
        <f t="shared" ca="1" si="11"/>
        <v>#N/A</v>
      </c>
      <c r="CK20" s="45"/>
      <c r="CL20" s="2"/>
      <c r="CM20" s="2"/>
      <c r="CN20" s="2">
        <v>3124</v>
      </c>
      <c r="CO20" s="35" t="e">
        <f t="shared" ca="1" si="10"/>
        <v>#N/A</v>
      </c>
    </row>
    <row r="21" spans="1:93" x14ac:dyDescent="0.25">
      <c r="A21" s="69" t="s">
        <v>104</v>
      </c>
      <c r="B21" s="69"/>
      <c r="C21" s="69" t="s">
        <v>105</v>
      </c>
      <c r="D21" s="69">
        <v>5</v>
      </c>
      <c r="E21" s="11">
        <v>2341</v>
      </c>
      <c r="F21" s="11">
        <v>4231</v>
      </c>
      <c r="G21" s="11">
        <v>1324</v>
      </c>
      <c r="H21" s="11">
        <v>2341</v>
      </c>
      <c r="I21" s="11">
        <v>2431</v>
      </c>
      <c r="J21" s="11">
        <v>3421</v>
      </c>
      <c r="K21" s="11">
        <v>4312</v>
      </c>
      <c r="L21" s="11">
        <v>2413</v>
      </c>
      <c r="M21" s="11"/>
      <c r="N21" s="11"/>
      <c r="O21" s="11"/>
      <c r="P21" s="93"/>
      <c r="Q21" s="27"/>
      <c r="R21" s="1"/>
      <c r="S21" s="12"/>
      <c r="T21" s="12"/>
      <c r="U21" s="12"/>
      <c r="V21" s="79"/>
      <c r="W21" s="29"/>
      <c r="X21" s="1"/>
      <c r="Y21" s="96"/>
      <c r="Z21" s="98"/>
      <c r="AA21" s="6"/>
      <c r="AC21" s="56" t="s">
        <v>81</v>
      </c>
      <c r="AD21" s="56"/>
      <c r="AE21" s="2"/>
      <c r="AF21" s="2" t="s">
        <v>74</v>
      </c>
      <c r="AG21" s="2"/>
      <c r="AH21" s="45"/>
      <c r="AI21" s="2"/>
      <c r="AJ21" s="2"/>
      <c r="AK21" s="2">
        <v>3142</v>
      </c>
      <c r="AL21" s="35">
        <f t="shared" ca="1" si="1"/>
        <v>44</v>
      </c>
      <c r="AM21" s="45"/>
      <c r="AN21" s="2"/>
      <c r="AO21" s="2"/>
      <c r="AP21" s="2">
        <v>3142</v>
      </c>
      <c r="AQ21" s="35">
        <f t="shared" ca="1" si="2"/>
        <v>24</v>
      </c>
      <c r="AR21" s="45"/>
      <c r="AS21" s="2"/>
      <c r="AT21" s="2"/>
      <c r="AU21" s="2">
        <v>3142</v>
      </c>
      <c r="AV21" s="35">
        <f t="shared" ca="1" si="3"/>
        <v>40</v>
      </c>
      <c r="AW21" s="45"/>
      <c r="AX21" s="2"/>
      <c r="AY21" s="2"/>
      <c r="AZ21" s="2">
        <v>3142</v>
      </c>
      <c r="BA21" s="35">
        <f t="shared" ca="1" si="4"/>
        <v>20</v>
      </c>
      <c r="BB21" s="45"/>
      <c r="BC21" s="2"/>
      <c r="BD21" s="2"/>
      <c r="BE21" s="2">
        <v>3142</v>
      </c>
      <c r="BF21" s="35">
        <f t="shared" ca="1" si="5"/>
        <v>16</v>
      </c>
      <c r="BG21" s="45"/>
      <c r="BH21" s="2"/>
      <c r="BI21" s="2"/>
      <c r="BJ21" s="2">
        <v>3142</v>
      </c>
      <c r="BK21" s="35">
        <f t="shared" ca="1" si="6"/>
        <v>47</v>
      </c>
      <c r="BL21" s="45"/>
      <c r="BM21" s="2"/>
      <c r="BN21" s="2"/>
      <c r="BO21" s="2">
        <v>3142</v>
      </c>
      <c r="BP21" s="35">
        <f t="shared" ca="1" si="7"/>
        <v>46</v>
      </c>
      <c r="BQ21" s="45"/>
      <c r="BR21" s="2"/>
      <c r="BS21" s="2"/>
      <c r="BT21" s="2">
        <v>3142</v>
      </c>
      <c r="BU21" s="35">
        <f t="shared" ca="1" si="8"/>
        <v>13</v>
      </c>
      <c r="BV21" s="45"/>
      <c r="BW21" s="2"/>
      <c r="BX21" s="2"/>
      <c r="BY21" s="2">
        <v>3142</v>
      </c>
      <c r="BZ21" s="35" t="e">
        <f t="shared" ca="1" si="9"/>
        <v>#N/A</v>
      </c>
      <c r="CA21" s="45"/>
      <c r="CB21" s="2"/>
      <c r="CC21" s="2"/>
      <c r="CD21" s="2">
        <v>3142</v>
      </c>
      <c r="CE21" s="35" t="e">
        <f t="shared" ca="1" si="0"/>
        <v>#N/A</v>
      </c>
      <c r="CF21" s="45"/>
      <c r="CG21" s="2"/>
      <c r="CH21" s="2"/>
      <c r="CI21" s="2">
        <v>3142</v>
      </c>
      <c r="CJ21" s="35" t="e">
        <f t="shared" ca="1" si="11"/>
        <v>#N/A</v>
      </c>
      <c r="CK21" s="45"/>
      <c r="CL21" s="2"/>
      <c r="CM21" s="2"/>
      <c r="CN21" s="2">
        <v>3142</v>
      </c>
      <c r="CO21" s="35" t="e">
        <f t="shared" ca="1" si="10"/>
        <v>#N/A</v>
      </c>
    </row>
    <row r="22" spans="1:93" ht="13.8" thickBot="1" x14ac:dyDescent="0.3">
      <c r="A22" s="101"/>
      <c r="B22" s="17"/>
      <c r="C22" s="17"/>
      <c r="D22" s="17"/>
      <c r="E22" s="39">
        <f ca="1">VLOOKUP(E21,AK$8:AL$31,2)</f>
        <v>49</v>
      </c>
      <c r="F22" s="39">
        <f ca="1">VLOOKUP(F21,$AP$8:$AQ$31,2)</f>
        <v>50</v>
      </c>
      <c r="G22" s="39">
        <f ca="1">VLOOKUP(G21,$AU$8:$AV$31,2)</f>
        <v>50</v>
      </c>
      <c r="H22" s="39">
        <f ca="1">VLOOKUP(H21,$AZ$8:$BA$31,2)</f>
        <v>50</v>
      </c>
      <c r="I22" s="39">
        <f ca="1">VLOOKUP(I21,$BE$8:$BF$31,2)</f>
        <v>46</v>
      </c>
      <c r="J22" s="39">
        <f ca="1">VLOOKUP(J21,$BJ$8:$BK$31,2)</f>
        <v>50</v>
      </c>
      <c r="K22" s="39">
        <f ca="1">VLOOKUP(K21,$BO$8:$BP$31,2)</f>
        <v>48</v>
      </c>
      <c r="L22" s="39">
        <f ca="1">VLOOKUP(L21,$BT$8:$BU$31,2)</f>
        <v>49</v>
      </c>
      <c r="M22" s="39" t="e">
        <f>VLOOKUP(M21,$BY$8:$BZ$31,2)</f>
        <v>#N/A</v>
      </c>
      <c r="N22" s="39" t="e">
        <f>VLOOKUP(N21,$CD$8:$CE$31,2)</f>
        <v>#N/A</v>
      </c>
      <c r="O22" s="39" t="e">
        <f>VLOOKUP(O21,$CI$8:$CJ$31,2)</f>
        <v>#N/A</v>
      </c>
      <c r="P22" s="39" t="e">
        <f>VLOOKUP(P21,$CN$8:$CO$31,2)</f>
        <v>#N/A</v>
      </c>
      <c r="Q22" s="94">
        <f ca="1">SUMIF(E22:P22,"&lt;51")</f>
        <v>392</v>
      </c>
      <c r="R22" s="4"/>
      <c r="S22" s="8">
        <v>48.5</v>
      </c>
      <c r="T22" s="8"/>
      <c r="U22" s="8"/>
      <c r="V22" s="8"/>
      <c r="W22" s="95">
        <f>SUM(S22:V22)</f>
        <v>48.5</v>
      </c>
      <c r="X22" s="39">
        <f ca="1">Q22+W22</f>
        <v>440.5</v>
      </c>
      <c r="Y22" s="97">
        <f ca="1">RANK($X22,$X$16:$X$276,0)</f>
        <v>2</v>
      </c>
      <c r="Z22" s="99" t="str">
        <f ca="1">IF($X22&gt;$AC$23,"BLUE",(IF($X22&gt;$AD$23,"RED",(IF($X22&gt;0,"WHITE","")))))</f>
        <v>BLUE</v>
      </c>
      <c r="AA22" s="86"/>
      <c r="AB22" s="56"/>
      <c r="AC22" s="56" t="s">
        <v>69</v>
      </c>
      <c r="AD22" s="56" t="s">
        <v>70</v>
      </c>
      <c r="AE22" s="2"/>
      <c r="AF22" s="2" t="s">
        <v>76</v>
      </c>
      <c r="AG22" s="2"/>
      <c r="AH22" s="2"/>
      <c r="AI22" s="3"/>
      <c r="AJ22" s="2"/>
      <c r="AK22" s="2">
        <v>3214</v>
      </c>
      <c r="AL22" s="35">
        <f t="shared" ca="1" si="1"/>
        <v>49</v>
      </c>
      <c r="AM22" s="45"/>
      <c r="AN22" s="3"/>
      <c r="AO22" s="2"/>
      <c r="AP22" s="2">
        <v>3214</v>
      </c>
      <c r="AQ22" s="35">
        <f t="shared" ca="1" si="2"/>
        <v>31</v>
      </c>
      <c r="AR22" s="45"/>
      <c r="AS22" s="3"/>
      <c r="AT22" s="2"/>
      <c r="AU22" s="2">
        <v>3214</v>
      </c>
      <c r="AV22" s="35">
        <f t="shared" ca="1" si="3"/>
        <v>39</v>
      </c>
      <c r="AW22" s="45"/>
      <c r="AX22" s="45"/>
      <c r="AY22" s="45"/>
      <c r="AZ22" s="2">
        <v>3214</v>
      </c>
      <c r="BA22" s="35">
        <f t="shared" ca="1" si="4"/>
        <v>40</v>
      </c>
      <c r="BB22" s="45"/>
      <c r="BC22" s="45"/>
      <c r="BD22" s="45"/>
      <c r="BE22" s="2">
        <v>3214</v>
      </c>
      <c r="BF22" s="35">
        <f t="shared" ca="1" si="5"/>
        <v>38</v>
      </c>
      <c r="BG22" s="45"/>
      <c r="BH22" s="45"/>
      <c r="BI22" s="45"/>
      <c r="BJ22" s="2">
        <v>3214</v>
      </c>
      <c r="BK22" s="35">
        <f t="shared" ca="1" si="6"/>
        <v>47</v>
      </c>
      <c r="BL22" s="45"/>
      <c r="BM22" s="45"/>
      <c r="BN22" s="45"/>
      <c r="BO22" s="2">
        <v>3214</v>
      </c>
      <c r="BP22" s="35">
        <f t="shared" ca="1" si="7"/>
        <v>26</v>
      </c>
      <c r="BQ22" s="45"/>
      <c r="BR22" s="45"/>
      <c r="BS22" s="45"/>
      <c r="BT22" s="2">
        <v>3214</v>
      </c>
      <c r="BU22" s="35">
        <f t="shared" ca="1" si="8"/>
        <v>20</v>
      </c>
      <c r="BV22" s="45"/>
      <c r="BW22" s="45"/>
      <c r="BX22" s="45"/>
      <c r="BY22" s="2">
        <v>3214</v>
      </c>
      <c r="BZ22" s="35" t="e">
        <f t="shared" ca="1" si="9"/>
        <v>#N/A</v>
      </c>
      <c r="CA22" s="45"/>
      <c r="CB22" s="45"/>
      <c r="CC22" s="45"/>
      <c r="CD22" s="2">
        <v>3214</v>
      </c>
      <c r="CE22" s="35" t="e">
        <f ca="1">50-(INDIRECT(ADDRESS(MATCH(TRUNC(CD22,-2)/100,$CB$8:$CB$19,0)+7,81))+(INDIRECT(ADDRESS(MATCH(TRUNC(CD22/1000,0)*10+TRUNC(RIGHT(CD22/10,3),0),$CB$8:$CB$19,0)+7,81)))+(INDIRECT(ADDRESS(MATCH(TRUNC(CD22/1000,0)*10+TRUNC(RIGHT(CD22,1),1),$CB$8:$CB$19,0)+7,81)))+(INDIRECT(ADDRESS(MATCH(TRUNC(RIGHT(CD22/10,4),0),$CB$8:$CB$19,0)+7,81))+(INDIRECT(ADDRESS(MATCH(TRUNC(RIGHT(CD22/10,4),-1)+TRUNC(RIGHT(CD22,1),1),$CB$8:$CB$19,0)+7,81)))+INDIRECT(ADDRESS(MATCH(TRUNC(RIGHT(CD22,2),1),$CB$8:$CB$19,0)+7,81))))</f>
        <v>#N/A</v>
      </c>
      <c r="CF22" s="45"/>
      <c r="CG22" s="45"/>
      <c r="CH22" s="45"/>
      <c r="CI22" s="2">
        <v>3214</v>
      </c>
      <c r="CJ22" s="35" t="e">
        <f t="shared" ca="1" si="11"/>
        <v>#N/A</v>
      </c>
      <c r="CK22" s="45"/>
      <c r="CL22" s="45"/>
      <c r="CM22" s="45"/>
      <c r="CN22" s="2">
        <v>3214</v>
      </c>
      <c r="CO22" s="35" t="e">
        <f t="shared" ca="1" si="10"/>
        <v>#N/A</v>
      </c>
    </row>
    <row r="23" spans="1:93" ht="13.8" thickBot="1" x14ac:dyDescent="0.3">
      <c r="A23" s="11" t="s">
        <v>106</v>
      </c>
      <c r="B23" s="11"/>
      <c r="C23" s="11" t="s">
        <v>100</v>
      </c>
      <c r="D23" s="11">
        <v>6</v>
      </c>
      <c r="E23" s="11">
        <v>2341</v>
      </c>
      <c r="F23" s="11">
        <v>4231</v>
      </c>
      <c r="G23" s="11">
        <v>1432</v>
      </c>
      <c r="H23" s="11">
        <v>3241</v>
      </c>
      <c r="I23" s="11">
        <v>2431</v>
      </c>
      <c r="J23" s="11">
        <v>3421</v>
      </c>
      <c r="K23" s="11">
        <v>4321</v>
      </c>
      <c r="L23" s="11">
        <v>4321</v>
      </c>
      <c r="M23" s="11"/>
      <c r="N23" s="11"/>
      <c r="O23" s="11"/>
      <c r="P23" s="93"/>
      <c r="Q23" s="27"/>
      <c r="R23" s="1"/>
      <c r="S23" s="12"/>
      <c r="T23" s="12"/>
      <c r="U23" s="12"/>
      <c r="V23" s="79"/>
      <c r="W23" s="29"/>
      <c r="X23" s="1"/>
      <c r="Y23" s="96"/>
      <c r="Z23" s="98"/>
      <c r="AA23" s="6"/>
      <c r="AB23" s="56"/>
      <c r="AC23" s="78">
        <v>420</v>
      </c>
      <c r="AD23" s="78">
        <v>400</v>
      </c>
      <c r="AE23" s="2"/>
      <c r="AF23" s="2" t="s">
        <v>75</v>
      </c>
      <c r="AG23" s="2"/>
      <c r="AH23" s="2"/>
      <c r="AI23" s="2"/>
      <c r="AJ23" s="2"/>
      <c r="AK23" s="2">
        <v>3241</v>
      </c>
      <c r="AL23" s="35">
        <f t="shared" ca="1" si="1"/>
        <v>48</v>
      </c>
      <c r="AM23" s="45"/>
      <c r="AN23" s="2"/>
      <c r="AO23" s="2"/>
      <c r="AP23" s="2">
        <v>3241</v>
      </c>
      <c r="AQ23" s="35">
        <f t="shared" ca="1" si="2"/>
        <v>40</v>
      </c>
      <c r="AR23" s="45"/>
      <c r="AS23" s="2"/>
      <c r="AT23" s="2"/>
      <c r="AU23" s="2">
        <v>3241</v>
      </c>
      <c r="AV23" s="35">
        <f t="shared" ca="1" si="3"/>
        <v>24</v>
      </c>
      <c r="AW23" s="45"/>
      <c r="AX23" s="45"/>
      <c r="AY23" s="45"/>
      <c r="AZ23" s="2">
        <v>3241</v>
      </c>
      <c r="BA23" s="35">
        <f t="shared" ca="1" si="4"/>
        <v>48</v>
      </c>
      <c r="BB23" s="45"/>
      <c r="BC23" s="45"/>
      <c r="BD23" s="45"/>
      <c r="BE23" s="2">
        <v>3241</v>
      </c>
      <c r="BF23" s="35">
        <f t="shared" ca="1" si="5"/>
        <v>36</v>
      </c>
      <c r="BG23" s="45"/>
      <c r="BH23" s="45"/>
      <c r="BI23" s="45"/>
      <c r="BJ23" s="2">
        <v>3241</v>
      </c>
      <c r="BK23" s="35">
        <f t="shared" ca="1" si="6"/>
        <v>49</v>
      </c>
      <c r="BL23" s="45"/>
      <c r="BM23" s="45"/>
      <c r="BN23" s="45"/>
      <c r="BO23" s="2">
        <v>3241</v>
      </c>
      <c r="BP23" s="35">
        <f t="shared" ca="1" si="7"/>
        <v>30</v>
      </c>
      <c r="BQ23" s="45"/>
      <c r="BR23" s="45"/>
      <c r="BS23" s="45"/>
      <c r="BT23" s="2">
        <v>3241</v>
      </c>
      <c r="BU23" s="35">
        <f t="shared" ca="1" si="8"/>
        <v>29</v>
      </c>
      <c r="BV23" s="45"/>
      <c r="BW23" s="45"/>
      <c r="BX23" s="45"/>
      <c r="BY23" s="2">
        <v>3241</v>
      </c>
      <c r="BZ23" s="35" t="e">
        <f t="shared" ca="1" si="9"/>
        <v>#N/A</v>
      </c>
      <c r="CA23" s="45"/>
      <c r="CB23" s="45"/>
      <c r="CC23" s="45"/>
      <c r="CD23" s="2">
        <v>3241</v>
      </c>
      <c r="CE23" s="35" t="e">
        <f t="shared" ref="CE23:CE31" ca="1" si="13">50-(INDIRECT(ADDRESS(MATCH(TRUNC(CD23,-2)/100,$CB$8:$CB$19,0)+7,81))+(INDIRECT(ADDRESS(MATCH(TRUNC(CD23/1000,0)*10+TRUNC(RIGHT(CD23/10,3),0),$CB$8:$CB$19,0)+7,81)))+(INDIRECT(ADDRESS(MATCH(TRUNC(CD23/1000,0)*10+TRUNC(RIGHT(CD23,1),1),$CB$8:$CB$19,0)+7,81)))+(INDIRECT(ADDRESS(MATCH(TRUNC(RIGHT(CD23/10,4),0),$CB$8:$CB$19,0)+7,81))+(INDIRECT(ADDRESS(MATCH(TRUNC(RIGHT(CD23/10,4),-1)+TRUNC(RIGHT(CD23,1),1),$CB$8:$CB$19,0)+7,81)))+INDIRECT(ADDRESS(MATCH(TRUNC(RIGHT(CD23,2),1),$CB$8:$CB$19,0)+7,81))))</f>
        <v>#N/A</v>
      </c>
      <c r="CF23" s="45"/>
      <c r="CG23" s="45"/>
      <c r="CH23" s="45"/>
      <c r="CI23" s="2">
        <v>3241</v>
      </c>
      <c r="CJ23" s="35" t="e">
        <f t="shared" ca="1" si="11"/>
        <v>#N/A</v>
      </c>
      <c r="CK23" s="45"/>
      <c r="CL23" s="45"/>
      <c r="CM23" s="45"/>
      <c r="CN23" s="2">
        <v>3241</v>
      </c>
      <c r="CO23" s="35" t="e">
        <f t="shared" ca="1" si="10"/>
        <v>#N/A</v>
      </c>
    </row>
    <row r="24" spans="1:93" ht="13.8" thickBot="1" x14ac:dyDescent="0.3">
      <c r="A24" s="101"/>
      <c r="B24" s="17"/>
      <c r="C24" s="17"/>
      <c r="D24" s="17"/>
      <c r="E24" s="39">
        <f ca="1">VLOOKUP(E23,AK$8:AL$31,2)</f>
        <v>49</v>
      </c>
      <c r="F24" s="39">
        <f ca="1">VLOOKUP(F23,$AP$8:$AQ$31,2)</f>
        <v>50</v>
      </c>
      <c r="G24" s="39">
        <f ca="1">VLOOKUP(G23,$AU$8:$AV$31,2)</f>
        <v>31</v>
      </c>
      <c r="H24" s="39">
        <f ca="1">VLOOKUP(H23,$AZ$8:$BA$31,2)</f>
        <v>48</v>
      </c>
      <c r="I24" s="39">
        <f ca="1">VLOOKUP(I23,$BE$8:$BF$31,2)</f>
        <v>46</v>
      </c>
      <c r="J24" s="39">
        <f ca="1">VLOOKUP(J23,$BJ$8:$BK$31,2)</f>
        <v>50</v>
      </c>
      <c r="K24" s="39">
        <f ca="1">VLOOKUP(K23,$BO$8:$BP$31,2)</f>
        <v>40</v>
      </c>
      <c r="L24" s="39">
        <f ca="1">VLOOKUP(L23,$BT$8:$BU$31,2)</f>
        <v>40</v>
      </c>
      <c r="M24" s="39" t="e">
        <f>VLOOKUP(M23,$BY$8:$BZ$31,2)</f>
        <v>#N/A</v>
      </c>
      <c r="N24" s="39" t="e">
        <f>VLOOKUP(N23,$CD$8:$CE$31,2)</f>
        <v>#N/A</v>
      </c>
      <c r="O24" s="39" t="e">
        <f>VLOOKUP(O23,$CI$8:$CJ$31,2)</f>
        <v>#N/A</v>
      </c>
      <c r="P24" s="39" t="e">
        <f>VLOOKUP(P23,$CN$8:$CO$31,2)</f>
        <v>#N/A</v>
      </c>
      <c r="Q24" s="94">
        <f ca="1">SUMIF(E24:P24,"&lt;51")</f>
        <v>354</v>
      </c>
      <c r="R24" s="4"/>
      <c r="S24" s="8">
        <v>48</v>
      </c>
      <c r="T24" s="8"/>
      <c r="U24" s="8"/>
      <c r="V24" s="8"/>
      <c r="W24" s="95">
        <f>SUM(S24:V24)</f>
        <v>48</v>
      </c>
      <c r="X24" s="39">
        <f ca="1">Q24+W24</f>
        <v>402</v>
      </c>
      <c r="Y24" s="97">
        <v>8</v>
      </c>
      <c r="Z24" s="99" t="str">
        <f ca="1">IF($X24&gt;$AC$23,"BLUE",(IF($X24&gt;$AD$23,"RED",(IF($X24&gt;0,"WHITE","")))))</f>
        <v>RED</v>
      </c>
      <c r="AA24" s="86"/>
      <c r="AB24" s="2"/>
      <c r="AC24" s="2"/>
      <c r="AD24" s="2"/>
      <c r="AE24" s="2"/>
      <c r="AF24" s="2"/>
      <c r="AG24" s="2"/>
      <c r="AH24" s="2"/>
      <c r="AI24" s="2"/>
      <c r="AJ24" s="2"/>
      <c r="AK24" s="2">
        <v>3412</v>
      </c>
      <c r="AL24" s="35">
        <f t="shared" ca="1" si="1"/>
        <v>43</v>
      </c>
      <c r="AM24" s="45"/>
      <c r="AN24" s="2"/>
      <c r="AO24" s="2"/>
      <c r="AP24" s="2">
        <v>3412</v>
      </c>
      <c r="AQ24" s="35">
        <f t="shared" ca="1" si="2"/>
        <v>33</v>
      </c>
      <c r="AR24" s="45"/>
      <c r="AS24" s="2"/>
      <c r="AT24" s="2"/>
      <c r="AU24" s="2">
        <v>3412</v>
      </c>
      <c r="AV24" s="35">
        <f t="shared" ca="1" si="3"/>
        <v>25</v>
      </c>
      <c r="AW24" s="45"/>
      <c r="AX24" s="45"/>
      <c r="AY24" s="45"/>
      <c r="AZ24" s="2">
        <v>3412</v>
      </c>
      <c r="BA24" s="35">
        <f t="shared" ca="1" si="4"/>
        <v>28</v>
      </c>
      <c r="BB24" s="45"/>
      <c r="BC24" s="45"/>
      <c r="BD24" s="45"/>
      <c r="BE24" s="2">
        <v>3412</v>
      </c>
      <c r="BF24" s="35">
        <f t="shared" ca="1" si="5"/>
        <v>14</v>
      </c>
      <c r="BG24" s="45"/>
      <c r="BH24" s="45"/>
      <c r="BI24" s="45"/>
      <c r="BJ24" s="2">
        <v>3412</v>
      </c>
      <c r="BK24" s="35">
        <f t="shared" ca="1" si="6"/>
        <v>49</v>
      </c>
      <c r="BL24" s="45"/>
      <c r="BM24" s="45"/>
      <c r="BN24" s="45"/>
      <c r="BO24" s="2">
        <v>3412</v>
      </c>
      <c r="BP24" s="35">
        <f t="shared" ca="1" si="7"/>
        <v>50</v>
      </c>
      <c r="BQ24" s="45"/>
      <c r="BR24" s="45"/>
      <c r="BS24" s="45"/>
      <c r="BT24" s="2">
        <v>3412</v>
      </c>
      <c r="BU24" s="35">
        <f t="shared" ca="1" si="8"/>
        <v>22</v>
      </c>
      <c r="BV24" s="45"/>
      <c r="BW24" s="45"/>
      <c r="BX24" s="45"/>
      <c r="BY24" s="2">
        <v>3412</v>
      </c>
      <c r="BZ24" s="35" t="e">
        <f t="shared" ca="1" si="9"/>
        <v>#N/A</v>
      </c>
      <c r="CA24" s="45"/>
      <c r="CB24" s="45"/>
      <c r="CC24" s="45"/>
      <c r="CD24" s="2">
        <v>3412</v>
      </c>
      <c r="CE24" s="35" t="e">
        <f t="shared" ca="1" si="13"/>
        <v>#N/A</v>
      </c>
      <c r="CF24" s="45"/>
      <c r="CG24" s="45"/>
      <c r="CH24" s="45"/>
      <c r="CI24" s="2">
        <v>3412</v>
      </c>
      <c r="CJ24" s="35" t="e">
        <f t="shared" ca="1" si="11"/>
        <v>#N/A</v>
      </c>
      <c r="CK24" s="45"/>
      <c r="CL24" s="45"/>
      <c r="CM24" s="45"/>
      <c r="CN24" s="2">
        <v>3412</v>
      </c>
      <c r="CO24" s="35" t="e">
        <f t="shared" ca="1" si="10"/>
        <v>#N/A</v>
      </c>
    </row>
    <row r="25" spans="1:93" x14ac:dyDescent="0.25">
      <c r="A25" s="11" t="s">
        <v>107</v>
      </c>
      <c r="B25" s="11"/>
      <c r="C25" s="11" t="s">
        <v>100</v>
      </c>
      <c r="D25" s="11">
        <v>7</v>
      </c>
      <c r="E25" s="11">
        <v>2431</v>
      </c>
      <c r="F25" s="11">
        <v>4231</v>
      </c>
      <c r="G25" s="11">
        <v>1324</v>
      </c>
      <c r="H25" s="11">
        <v>2431</v>
      </c>
      <c r="I25" s="11">
        <v>2413</v>
      </c>
      <c r="J25" s="11">
        <v>3421</v>
      </c>
      <c r="K25" s="11">
        <v>4312</v>
      </c>
      <c r="L25" s="11">
        <v>2413</v>
      </c>
      <c r="M25" s="11"/>
      <c r="N25" s="11"/>
      <c r="O25" s="11"/>
      <c r="P25" s="93"/>
      <c r="Q25" s="27"/>
      <c r="R25" s="1"/>
      <c r="S25" s="12"/>
      <c r="T25" s="12"/>
      <c r="U25" s="12"/>
      <c r="V25" s="79"/>
      <c r="W25" s="29"/>
      <c r="X25" s="1"/>
      <c r="Y25" s="96"/>
      <c r="Z25" s="98"/>
      <c r="AA25" s="6"/>
      <c r="AB25" s="2"/>
      <c r="AC25" s="2"/>
      <c r="AD25" s="2"/>
      <c r="AE25" s="2"/>
      <c r="AF25" s="2"/>
      <c r="AG25" s="2"/>
      <c r="AH25" s="2"/>
      <c r="AI25" s="2"/>
      <c r="AJ25" s="2"/>
      <c r="AK25" s="2">
        <v>3421</v>
      </c>
      <c r="AL25" s="35">
        <f t="shared" ca="1" si="1"/>
        <v>45</v>
      </c>
      <c r="AM25" s="45"/>
      <c r="AN25" s="2"/>
      <c r="AO25" s="2"/>
      <c r="AP25" s="2">
        <v>3421</v>
      </c>
      <c r="AQ25" s="35">
        <f t="shared" ca="1" si="2"/>
        <v>41</v>
      </c>
      <c r="AR25" s="45"/>
      <c r="AS25" s="2"/>
      <c r="AT25" s="2"/>
      <c r="AU25" s="2">
        <v>3421</v>
      </c>
      <c r="AV25" s="35">
        <f t="shared" ca="1" si="3"/>
        <v>17</v>
      </c>
      <c r="AW25" s="45"/>
      <c r="AX25" s="45"/>
      <c r="AY25" s="45"/>
      <c r="AZ25" s="2">
        <v>3421</v>
      </c>
      <c r="BA25" s="35">
        <f t="shared" ca="1" si="4"/>
        <v>42</v>
      </c>
      <c r="BB25" s="45"/>
      <c r="BC25" s="45"/>
      <c r="BD25" s="45"/>
      <c r="BE25" s="2">
        <v>3421</v>
      </c>
      <c r="BF25" s="35">
        <f t="shared" ca="1" si="5"/>
        <v>24</v>
      </c>
      <c r="BG25" s="45"/>
      <c r="BH25" s="45" t="s">
        <v>94</v>
      </c>
      <c r="BI25" s="45"/>
      <c r="BJ25" s="2">
        <v>3421</v>
      </c>
      <c r="BK25" s="35">
        <f t="shared" ca="1" si="6"/>
        <v>50</v>
      </c>
      <c r="BL25" s="45"/>
      <c r="BM25" s="45"/>
      <c r="BN25" s="45"/>
      <c r="BO25" s="2">
        <v>3421</v>
      </c>
      <c r="BP25" s="35">
        <f t="shared" ca="1" si="7"/>
        <v>42</v>
      </c>
      <c r="BQ25" s="45"/>
      <c r="BR25" s="45"/>
      <c r="BS25" s="45"/>
      <c r="BT25" s="2">
        <v>3421</v>
      </c>
      <c r="BU25" s="35">
        <f t="shared" ca="1" si="8"/>
        <v>30</v>
      </c>
      <c r="BV25" s="45"/>
      <c r="BW25" s="45"/>
      <c r="BX25" s="45"/>
      <c r="BY25" s="2">
        <v>3421</v>
      </c>
      <c r="BZ25" s="35" t="e">
        <f t="shared" ca="1" si="9"/>
        <v>#N/A</v>
      </c>
      <c r="CA25" s="45"/>
      <c r="CB25" s="45"/>
      <c r="CC25" s="45"/>
      <c r="CD25" s="2">
        <v>3421</v>
      </c>
      <c r="CE25" s="35" t="e">
        <f t="shared" ca="1" si="13"/>
        <v>#N/A</v>
      </c>
      <c r="CF25" s="45"/>
      <c r="CG25" s="45"/>
      <c r="CH25" s="45"/>
      <c r="CI25" s="2">
        <v>3421</v>
      </c>
      <c r="CJ25" s="35" t="e">
        <f t="shared" ca="1" si="11"/>
        <v>#N/A</v>
      </c>
      <c r="CK25" s="45"/>
      <c r="CL25" s="45"/>
      <c r="CM25" s="45"/>
      <c r="CN25" s="2">
        <v>3421</v>
      </c>
      <c r="CO25" s="35" t="e">
        <f t="shared" ca="1" si="10"/>
        <v>#N/A</v>
      </c>
    </row>
    <row r="26" spans="1:93" ht="13.8" thickBot="1" x14ac:dyDescent="0.3">
      <c r="A26" s="101"/>
      <c r="B26" s="17"/>
      <c r="C26" s="17"/>
      <c r="D26" s="17"/>
      <c r="E26" s="39">
        <f ca="1">VLOOKUP(E25,AK$8:AL$31,2)</f>
        <v>47</v>
      </c>
      <c r="F26" s="39">
        <f ca="1">VLOOKUP(F25,$AP$8:$AQ$31,2)</f>
        <v>50</v>
      </c>
      <c r="G26" s="39">
        <f ca="1">VLOOKUP(G25,$AU$8:$AV$31,2)</f>
        <v>50</v>
      </c>
      <c r="H26" s="39">
        <f ca="1">VLOOKUP(H25,$AZ$8:$BA$31,2)</f>
        <v>46</v>
      </c>
      <c r="I26" s="39">
        <f ca="1">VLOOKUP(I25,$BE$8:$BF$31,2)</f>
        <v>47</v>
      </c>
      <c r="J26" s="39">
        <f ca="1">VLOOKUP(J25,$BJ$8:$BK$31,2)</f>
        <v>50</v>
      </c>
      <c r="K26" s="39">
        <f ca="1">VLOOKUP(K25,$BO$8:$BP$31,2)</f>
        <v>48</v>
      </c>
      <c r="L26" s="39">
        <f ca="1">VLOOKUP(L25,$BT$8:$BU$31,2)</f>
        <v>49</v>
      </c>
      <c r="M26" s="39" t="e">
        <f>VLOOKUP(M25,$BY$8:$BZ$31,2)</f>
        <v>#N/A</v>
      </c>
      <c r="N26" s="39" t="e">
        <f>VLOOKUP(N25,$CD$8:$CE$31,2)</f>
        <v>#N/A</v>
      </c>
      <c r="O26" s="39" t="e">
        <f>VLOOKUP(O25,$CI$8:$CJ$31,2)</f>
        <v>#N/A</v>
      </c>
      <c r="P26" s="39" t="e">
        <f>VLOOKUP(P25,$CN$8:$CO$31,2)</f>
        <v>#N/A</v>
      </c>
      <c r="Q26" s="94">
        <f ca="1">SUMIF(E26:P26,"&lt;51")</f>
        <v>387</v>
      </c>
      <c r="R26" s="4"/>
      <c r="S26" s="8">
        <v>47.7</v>
      </c>
      <c r="T26" s="8"/>
      <c r="U26" s="8"/>
      <c r="V26" s="8"/>
      <c r="W26" s="95">
        <f>SUM(S26:V26)</f>
        <v>47.7</v>
      </c>
      <c r="X26" s="39">
        <f ca="1">Q26+W26</f>
        <v>434.7</v>
      </c>
      <c r="Y26" s="97">
        <v>3</v>
      </c>
      <c r="Z26" s="99" t="str">
        <f ca="1">IF($X26&gt;$AC$23,"BLUE",(IF($X26&gt;$AD$23,"RED",(IF($X26&gt;0,"WHITE","")))))</f>
        <v>BLUE</v>
      </c>
      <c r="AA26" s="92"/>
      <c r="AB26" s="2"/>
      <c r="AC26" s="2"/>
      <c r="AD26" s="2"/>
      <c r="AE26" s="2"/>
      <c r="AF26" s="2" t="s">
        <v>79</v>
      </c>
      <c r="AG26" s="2"/>
      <c r="AH26" s="2"/>
      <c r="AI26" s="2"/>
      <c r="AJ26" s="2"/>
      <c r="AK26" s="2">
        <v>4123</v>
      </c>
      <c r="AL26" s="35">
        <f t="shared" ca="1" si="1"/>
        <v>41</v>
      </c>
      <c r="AM26" s="45"/>
      <c r="AN26" s="2"/>
      <c r="AO26" s="2"/>
      <c r="AP26" s="2">
        <v>4123</v>
      </c>
      <c r="AQ26" s="35">
        <f t="shared" ca="1" si="2"/>
        <v>38</v>
      </c>
      <c r="AR26" s="45"/>
      <c r="AS26" s="2"/>
      <c r="AT26" s="2"/>
      <c r="AU26" s="2">
        <v>4123</v>
      </c>
      <c r="AV26" s="35">
        <f t="shared" ca="1" si="3"/>
        <v>11</v>
      </c>
      <c r="AW26" s="45"/>
      <c r="AX26" s="2"/>
      <c r="AY26" s="2"/>
      <c r="AZ26" s="2">
        <v>4123</v>
      </c>
      <c r="BA26" s="35">
        <f t="shared" ca="1" si="4"/>
        <v>14</v>
      </c>
      <c r="BB26" s="45"/>
      <c r="BC26" s="2"/>
      <c r="BD26" s="2"/>
      <c r="BE26" s="2">
        <v>4123</v>
      </c>
      <c r="BF26" s="35">
        <f t="shared" ca="1" si="5"/>
        <v>25</v>
      </c>
      <c r="BG26" s="45"/>
      <c r="BH26" s="2"/>
      <c r="BI26" s="2"/>
      <c r="BJ26" s="2">
        <v>4123</v>
      </c>
      <c r="BK26" s="35">
        <f t="shared" ca="1" si="6"/>
        <v>22</v>
      </c>
      <c r="BL26" s="45"/>
      <c r="BM26" s="2"/>
      <c r="BN26" s="2"/>
      <c r="BO26" s="2">
        <v>4123</v>
      </c>
      <c r="BP26" s="35">
        <f t="shared" ca="1" si="7"/>
        <v>28</v>
      </c>
      <c r="BQ26" s="45"/>
      <c r="BR26" s="2"/>
      <c r="BS26" s="2"/>
      <c r="BT26" s="2">
        <v>4123</v>
      </c>
      <c r="BU26" s="35">
        <f t="shared" ca="1" si="8"/>
        <v>42</v>
      </c>
      <c r="BV26" s="45"/>
      <c r="BW26" s="2"/>
      <c r="BX26" s="2"/>
      <c r="BY26" s="2">
        <v>4123</v>
      </c>
      <c r="BZ26" s="35" t="e">
        <f t="shared" ca="1" si="9"/>
        <v>#N/A</v>
      </c>
      <c r="CA26" s="45"/>
      <c r="CB26" s="2"/>
      <c r="CC26" s="2"/>
      <c r="CD26" s="2">
        <v>4123</v>
      </c>
      <c r="CE26" s="35" t="e">
        <f t="shared" ca="1" si="13"/>
        <v>#N/A</v>
      </c>
      <c r="CF26" s="45"/>
      <c r="CG26" s="2"/>
      <c r="CH26" s="2"/>
      <c r="CI26" s="2">
        <v>4123</v>
      </c>
      <c r="CJ26" s="35" t="e">
        <f t="shared" ca="1" si="11"/>
        <v>#N/A</v>
      </c>
      <c r="CK26" s="45"/>
      <c r="CL26" s="2"/>
      <c r="CM26" s="2"/>
      <c r="CN26" s="2">
        <v>4123</v>
      </c>
      <c r="CO26" s="35" t="e">
        <f t="shared" ca="1" si="10"/>
        <v>#N/A</v>
      </c>
    </row>
    <row r="27" spans="1:93" x14ac:dyDescent="0.25">
      <c r="A27" s="11" t="s">
        <v>108</v>
      </c>
      <c r="B27" s="11"/>
      <c r="C27" s="11" t="s">
        <v>109</v>
      </c>
      <c r="D27" s="11">
        <v>8</v>
      </c>
      <c r="E27" s="11">
        <v>3214</v>
      </c>
      <c r="F27" s="11">
        <v>2431</v>
      </c>
      <c r="G27" s="11">
        <v>1423</v>
      </c>
      <c r="H27" s="11">
        <v>2341</v>
      </c>
      <c r="I27" s="11">
        <v>2413</v>
      </c>
      <c r="J27" s="11">
        <v>3412</v>
      </c>
      <c r="K27" s="11">
        <v>3412</v>
      </c>
      <c r="L27" s="11">
        <v>2431</v>
      </c>
      <c r="M27" s="11"/>
      <c r="N27" s="11"/>
      <c r="O27" s="11"/>
      <c r="P27" s="93"/>
      <c r="Q27" s="27"/>
      <c r="R27" s="1"/>
      <c r="S27" s="16"/>
      <c r="T27" s="16"/>
      <c r="U27" s="16"/>
      <c r="V27" s="16"/>
      <c r="W27" s="29"/>
      <c r="X27" s="1"/>
      <c r="Y27" s="96"/>
      <c r="Z27" s="98"/>
      <c r="AA27" s="57"/>
      <c r="AB27" s="2"/>
      <c r="AC27" s="2"/>
      <c r="AD27" s="2"/>
      <c r="AE27" s="2"/>
      <c r="AF27" s="2"/>
      <c r="AG27" s="2"/>
      <c r="AH27" s="2"/>
      <c r="AI27" s="2"/>
      <c r="AJ27" s="2"/>
      <c r="AK27" s="2">
        <v>4132</v>
      </c>
      <c r="AL27" s="35">
        <f t="shared" ca="1" si="1"/>
        <v>40</v>
      </c>
      <c r="AM27" s="45"/>
      <c r="AN27" s="2"/>
      <c r="AO27" s="2"/>
      <c r="AP27" s="2">
        <v>4132</v>
      </c>
      <c r="AQ27" s="35">
        <f t="shared" ca="1" si="2"/>
        <v>34</v>
      </c>
      <c r="AR27" s="45"/>
      <c r="AS27" s="2"/>
      <c r="AT27" s="2"/>
      <c r="AU27" s="2">
        <v>4132</v>
      </c>
      <c r="AV27" s="35">
        <f t="shared" ca="1" si="3"/>
        <v>16</v>
      </c>
      <c r="AW27" s="45"/>
      <c r="AX27" s="2"/>
      <c r="AY27" s="2"/>
      <c r="AZ27" s="2">
        <v>4132</v>
      </c>
      <c r="BA27" s="35">
        <f t="shared" ca="1" si="4"/>
        <v>12</v>
      </c>
      <c r="BB27" s="45"/>
      <c r="BC27" s="2"/>
      <c r="BD27" s="2"/>
      <c r="BE27" s="2">
        <v>4132</v>
      </c>
      <c r="BF27" s="35">
        <f t="shared" ca="1" si="5"/>
        <v>14</v>
      </c>
      <c r="BG27" s="45"/>
      <c r="BH27" s="2"/>
      <c r="BI27" s="2"/>
      <c r="BJ27" s="2">
        <v>4132</v>
      </c>
      <c r="BK27" s="35">
        <f t="shared" ca="1" si="6"/>
        <v>31</v>
      </c>
      <c r="BL27" s="45"/>
      <c r="BM27" s="2"/>
      <c r="BN27" s="2"/>
      <c r="BO27" s="2">
        <v>4132</v>
      </c>
      <c r="BP27" s="35">
        <f t="shared" ca="1" si="7"/>
        <v>42</v>
      </c>
      <c r="BQ27" s="45"/>
      <c r="BR27" s="2"/>
      <c r="BS27" s="2"/>
      <c r="BT27" s="2">
        <v>4132</v>
      </c>
      <c r="BU27" s="35">
        <f t="shared" ca="1" si="8"/>
        <v>33</v>
      </c>
      <c r="BV27" s="45"/>
      <c r="BW27" s="2"/>
      <c r="BX27" s="2"/>
      <c r="BY27" s="2">
        <v>4132</v>
      </c>
      <c r="BZ27" s="35" t="e">
        <f t="shared" ca="1" si="9"/>
        <v>#N/A</v>
      </c>
      <c r="CA27" s="45"/>
      <c r="CB27" s="2"/>
      <c r="CC27" s="2"/>
      <c r="CD27" s="2">
        <v>4132</v>
      </c>
      <c r="CE27" s="35" t="e">
        <f t="shared" ca="1" si="13"/>
        <v>#N/A</v>
      </c>
      <c r="CF27" s="45"/>
      <c r="CG27" s="2"/>
      <c r="CH27" s="2"/>
      <c r="CI27" s="2">
        <v>4132</v>
      </c>
      <c r="CJ27" s="35" t="e">
        <f t="shared" ca="1" si="11"/>
        <v>#N/A</v>
      </c>
      <c r="CK27" s="45"/>
      <c r="CL27" s="2"/>
      <c r="CM27" s="2"/>
      <c r="CN27" s="2">
        <v>4132</v>
      </c>
      <c r="CO27" s="35" t="e">
        <f t="shared" ca="1" si="10"/>
        <v>#N/A</v>
      </c>
    </row>
    <row r="28" spans="1:93" ht="13.8" thickBot="1" x14ac:dyDescent="0.3">
      <c r="A28" s="101"/>
      <c r="B28" s="17"/>
      <c r="C28" s="17"/>
      <c r="D28" s="17"/>
      <c r="E28" s="39">
        <f ca="1">VLOOKUP(E27,AK$8:AL$31,2)</f>
        <v>49</v>
      </c>
      <c r="F28" s="39">
        <f ca="1">VLOOKUP(F27,$AP$8:$AQ$31,2)</f>
        <v>49</v>
      </c>
      <c r="G28" s="39">
        <f ca="1">VLOOKUP(G27,$AU$8:$AV$31,2)</f>
        <v>26</v>
      </c>
      <c r="H28" s="39">
        <f ca="1">VLOOKUP(H27,$AZ$8:$BA$31,2)</f>
        <v>50</v>
      </c>
      <c r="I28" s="39">
        <f ca="1">VLOOKUP(I27,$BE$8:$BF$31,2)</f>
        <v>47</v>
      </c>
      <c r="J28" s="39">
        <f ca="1">VLOOKUP(J27,$BJ$8:$BK$31,2)</f>
        <v>49</v>
      </c>
      <c r="K28" s="39">
        <f ca="1">VLOOKUP(K27,$BO$8:$BP$31,2)</f>
        <v>50</v>
      </c>
      <c r="L28" s="39">
        <f ca="1">VLOOKUP(L27,$BT$8:$BU$31,2)</f>
        <v>48</v>
      </c>
      <c r="M28" s="39" t="e">
        <f>VLOOKUP(M27,$BY$8:$BZ$31,2)</f>
        <v>#N/A</v>
      </c>
      <c r="N28" s="39" t="e">
        <f>VLOOKUP(N27,$CD$8:$CE$31,2)</f>
        <v>#N/A</v>
      </c>
      <c r="O28" s="39" t="e">
        <f>VLOOKUP(O27,$CI$8:$CJ$31,2)</f>
        <v>#N/A</v>
      </c>
      <c r="P28" s="39" t="e">
        <f>VLOOKUP(P27,$CN$8:$CO$31,2)</f>
        <v>#N/A</v>
      </c>
      <c r="Q28" s="94">
        <f ca="1">SUMIF(E28:P28,"&lt;51")</f>
        <v>368</v>
      </c>
      <c r="R28" s="4"/>
      <c r="S28" s="8">
        <v>46.7</v>
      </c>
      <c r="T28" s="8"/>
      <c r="U28" s="8"/>
      <c r="V28" s="8"/>
      <c r="W28" s="95">
        <f>SUM(S28:V28)</f>
        <v>46.7</v>
      </c>
      <c r="X28" s="39">
        <f ca="1">Q28+W28</f>
        <v>414.7</v>
      </c>
      <c r="Y28" s="97">
        <v>4</v>
      </c>
      <c r="Z28" s="99" t="str">
        <f ca="1">IF($X28&gt;$AC$23,"BLUE",(IF($X28&gt;$AD$23,"RED",(IF($X28&gt;0,"WHITE","")))))</f>
        <v>RED</v>
      </c>
      <c r="AA28" s="92"/>
      <c r="AB28" s="2"/>
      <c r="AC28" s="2"/>
      <c r="AD28" s="2"/>
      <c r="AE28" s="2"/>
      <c r="AF28" s="2"/>
      <c r="AG28" s="2"/>
      <c r="AH28" s="2"/>
      <c r="AI28" s="2"/>
      <c r="AJ28" s="2"/>
      <c r="AK28" s="2">
        <v>4213</v>
      </c>
      <c r="AL28" s="35">
        <f t="shared" ca="1" si="1"/>
        <v>43</v>
      </c>
      <c r="AM28" s="45"/>
      <c r="AN28" s="2"/>
      <c r="AO28" s="2"/>
      <c r="AP28" s="2">
        <v>4213</v>
      </c>
      <c r="AQ28" s="35">
        <f t="shared" ca="1" si="2"/>
        <v>46</v>
      </c>
      <c r="AR28" s="45"/>
      <c r="AS28" s="2"/>
      <c r="AT28" s="2"/>
      <c r="AU28" s="2">
        <v>4213</v>
      </c>
      <c r="AV28" s="35">
        <f t="shared" ca="1" si="3"/>
        <v>3</v>
      </c>
      <c r="AW28" s="45"/>
      <c r="AX28" s="2"/>
      <c r="AY28" s="2"/>
      <c r="AZ28" s="2">
        <v>4213</v>
      </c>
      <c r="BA28" s="35">
        <f t="shared" ca="1" si="4"/>
        <v>28</v>
      </c>
      <c r="BB28" s="45"/>
      <c r="BC28" s="2"/>
      <c r="BD28" s="2"/>
      <c r="BE28" s="2">
        <v>4213</v>
      </c>
      <c r="BF28" s="35">
        <f t="shared" ca="1" si="5"/>
        <v>35</v>
      </c>
      <c r="BG28" s="45"/>
      <c r="BH28" s="2"/>
      <c r="BI28" s="2"/>
      <c r="BJ28" s="2">
        <v>4213</v>
      </c>
      <c r="BK28" s="35">
        <f t="shared" ca="1" si="6"/>
        <v>23</v>
      </c>
      <c r="BL28" s="45"/>
      <c r="BM28" s="2"/>
      <c r="BN28" s="2"/>
      <c r="BO28" s="2">
        <v>4213</v>
      </c>
      <c r="BP28" s="35">
        <f t="shared" ca="1" si="7"/>
        <v>20</v>
      </c>
      <c r="BQ28" s="45"/>
      <c r="BR28" s="2"/>
      <c r="BS28" s="2"/>
      <c r="BT28" s="2">
        <v>4213</v>
      </c>
      <c r="BU28" s="35">
        <f t="shared" ca="1" si="8"/>
        <v>50</v>
      </c>
      <c r="BV28" s="45"/>
      <c r="BW28" s="2"/>
      <c r="BX28" s="2"/>
      <c r="BY28" s="2">
        <v>4213</v>
      </c>
      <c r="BZ28" s="35" t="e">
        <f t="shared" ca="1" si="9"/>
        <v>#N/A</v>
      </c>
      <c r="CA28" s="45"/>
      <c r="CB28" s="2"/>
      <c r="CC28" s="2"/>
      <c r="CD28" s="2">
        <v>4213</v>
      </c>
      <c r="CE28" s="35" t="e">
        <f t="shared" ca="1" si="13"/>
        <v>#N/A</v>
      </c>
      <c r="CF28" s="45"/>
      <c r="CG28" s="2"/>
      <c r="CH28" s="2"/>
      <c r="CI28" s="2">
        <v>4213</v>
      </c>
      <c r="CJ28" s="35" t="e">
        <f t="shared" ca="1" si="11"/>
        <v>#N/A</v>
      </c>
      <c r="CK28" s="45"/>
      <c r="CL28" s="2"/>
      <c r="CM28" s="2"/>
      <c r="CN28" s="2">
        <v>4213</v>
      </c>
      <c r="CO28" s="35" t="e">
        <f t="shared" ca="1" si="10"/>
        <v>#N/A</v>
      </c>
    </row>
    <row r="29" spans="1:93" x14ac:dyDescent="0.25">
      <c r="A29" s="11" t="s">
        <v>110</v>
      </c>
      <c r="B29" s="11"/>
      <c r="C29" s="11" t="s">
        <v>111</v>
      </c>
      <c r="D29" s="11">
        <v>9</v>
      </c>
      <c r="E29" s="11">
        <v>2413</v>
      </c>
      <c r="F29" s="11">
        <v>4312</v>
      </c>
      <c r="G29" s="11">
        <v>1342</v>
      </c>
      <c r="H29" s="11">
        <v>3241</v>
      </c>
      <c r="I29" s="11">
        <v>2413</v>
      </c>
      <c r="J29" s="11">
        <v>4321</v>
      </c>
      <c r="K29" s="11">
        <v>3412</v>
      </c>
      <c r="L29" s="11">
        <v>4231</v>
      </c>
      <c r="M29" s="11"/>
      <c r="N29" s="11"/>
      <c r="O29" s="11"/>
      <c r="P29" s="93"/>
      <c r="Q29" s="27"/>
      <c r="R29" s="1"/>
      <c r="S29" s="16"/>
      <c r="T29" s="16"/>
      <c r="U29" s="16"/>
      <c r="V29" s="16"/>
      <c r="W29" s="29"/>
      <c r="X29" s="1"/>
      <c r="Y29" s="96"/>
      <c r="Z29" s="98"/>
      <c r="AA29" s="57" t="s">
        <v>26</v>
      </c>
      <c r="AB29" s="2"/>
      <c r="AC29" s="2"/>
      <c r="AD29" s="2"/>
      <c r="AE29" s="2"/>
      <c r="AF29" s="2"/>
      <c r="AG29" s="2"/>
      <c r="AH29" s="2"/>
      <c r="AI29" s="2"/>
      <c r="AJ29" s="2"/>
      <c r="AK29" s="2">
        <v>4231</v>
      </c>
      <c r="AL29" s="35">
        <f t="shared" ca="1" si="1"/>
        <v>44</v>
      </c>
      <c r="AM29" s="45"/>
      <c r="AN29" s="2"/>
      <c r="AO29" s="2"/>
      <c r="AP29" s="2">
        <v>4231</v>
      </c>
      <c r="AQ29" s="35">
        <f t="shared" ca="1" si="2"/>
        <v>50</v>
      </c>
      <c r="AR29" s="45"/>
      <c r="AS29" s="2"/>
      <c r="AT29" s="2"/>
      <c r="AU29" s="2">
        <v>4231</v>
      </c>
      <c r="AV29" s="35">
        <f t="shared" ca="1" si="3"/>
        <v>0</v>
      </c>
      <c r="AW29" s="45"/>
      <c r="AX29" s="2"/>
      <c r="AY29" s="2"/>
      <c r="AZ29" s="2">
        <v>4231</v>
      </c>
      <c r="BA29" s="35">
        <f t="shared" ca="1" si="4"/>
        <v>40</v>
      </c>
      <c r="BB29" s="45"/>
      <c r="BC29" s="2"/>
      <c r="BD29" s="2"/>
      <c r="BE29" s="2">
        <v>4231</v>
      </c>
      <c r="BF29" s="35">
        <f t="shared" ca="1" si="5"/>
        <v>34</v>
      </c>
      <c r="BG29" s="45"/>
      <c r="BH29" s="2"/>
      <c r="BI29" s="2"/>
      <c r="BJ29" s="2">
        <v>4231</v>
      </c>
      <c r="BK29" s="35">
        <f t="shared" ca="1" si="6"/>
        <v>33</v>
      </c>
      <c r="BL29" s="45"/>
      <c r="BM29" s="2"/>
      <c r="BN29" s="2"/>
      <c r="BO29" s="2">
        <v>4231</v>
      </c>
      <c r="BP29" s="35">
        <f t="shared" ca="1" si="7"/>
        <v>26</v>
      </c>
      <c r="BQ29" s="45"/>
      <c r="BR29" s="2"/>
      <c r="BS29" s="2"/>
      <c r="BT29" s="2">
        <v>4231</v>
      </c>
      <c r="BU29" s="35">
        <f t="shared" ca="1" si="8"/>
        <v>49</v>
      </c>
      <c r="BV29" s="45"/>
      <c r="BW29" s="2"/>
      <c r="BX29" s="2"/>
      <c r="BY29" s="2">
        <v>4231</v>
      </c>
      <c r="BZ29" s="35" t="e">
        <f t="shared" ca="1" si="9"/>
        <v>#N/A</v>
      </c>
      <c r="CA29" s="45"/>
      <c r="CB29" s="2"/>
      <c r="CC29" s="2"/>
      <c r="CD29" s="2">
        <v>4231</v>
      </c>
      <c r="CE29" s="35" t="e">
        <f t="shared" ca="1" si="13"/>
        <v>#N/A</v>
      </c>
      <c r="CF29" s="45"/>
      <c r="CG29" s="2"/>
      <c r="CH29" s="2"/>
      <c r="CI29" s="2">
        <v>4231</v>
      </c>
      <c r="CJ29" s="35" t="e">
        <f t="shared" ca="1" si="11"/>
        <v>#N/A</v>
      </c>
      <c r="CK29" s="45"/>
      <c r="CL29" s="2"/>
      <c r="CM29" s="2"/>
      <c r="CN29" s="2">
        <v>4231</v>
      </c>
      <c r="CO29" s="35" t="e">
        <f t="shared" ca="1" si="10"/>
        <v>#N/A</v>
      </c>
    </row>
    <row r="30" spans="1:93" ht="13.8" thickBot="1" x14ac:dyDescent="0.3">
      <c r="A30" s="103"/>
      <c r="B30" s="12"/>
      <c r="C30" s="12"/>
      <c r="D30" s="12"/>
      <c r="E30" s="37">
        <f ca="1">VLOOKUP(E29,AK$8:AL$31,2)</f>
        <v>46</v>
      </c>
      <c r="F30" s="37">
        <f ca="1">VLOOKUP(F29,$AP$8:$AQ$31,2)</f>
        <v>38</v>
      </c>
      <c r="G30" s="37">
        <f ca="1">VLOOKUP(G29,$AU$8:$AV$31,2)</f>
        <v>43</v>
      </c>
      <c r="H30" s="37">
        <f ca="1">VLOOKUP(H29,$AZ$8:$BA$31,2)</f>
        <v>48</v>
      </c>
      <c r="I30" s="37">
        <f ca="1">VLOOKUP(I29,$BE$8:$BF$31,2)</f>
        <v>47</v>
      </c>
      <c r="J30" s="37">
        <f ca="1">VLOOKUP(J29,$BJ$8:$BK$31,2)</f>
        <v>42</v>
      </c>
      <c r="K30" s="37">
        <f ca="1">VLOOKUP(K29,$BO$8:$BP$31,2)</f>
        <v>50</v>
      </c>
      <c r="L30" s="37">
        <f ca="1">VLOOKUP(L29,$BT$8:$BU$31,2)</f>
        <v>49</v>
      </c>
      <c r="M30" s="37" t="e">
        <f>VLOOKUP(M29,$BY$8:$BZ$31,2)</f>
        <v>#N/A</v>
      </c>
      <c r="N30" s="37" t="e">
        <f>VLOOKUP(N29,$CD$8:$CE$31,2)</f>
        <v>#N/A</v>
      </c>
      <c r="O30" s="37" t="e">
        <f>VLOOKUP(O29,$CI$8:$CJ$31,2)</f>
        <v>#N/A</v>
      </c>
      <c r="P30" s="37" t="e">
        <f>VLOOKUP(P29,$CN$8:$CO$31,2)</f>
        <v>#N/A</v>
      </c>
      <c r="Q30" s="94">
        <f ca="1">SUMIF(E30:P30,"&lt;51")</f>
        <v>363</v>
      </c>
      <c r="R30" s="4"/>
      <c r="S30" s="8">
        <v>47.9</v>
      </c>
      <c r="T30" s="8"/>
      <c r="U30" s="8"/>
      <c r="V30" s="8"/>
      <c r="W30" s="95">
        <f>SUM(S30:V30)</f>
        <v>47.9</v>
      </c>
      <c r="X30" s="39">
        <f ca="1">Q30+W30</f>
        <v>410.9</v>
      </c>
      <c r="Y30" s="97">
        <v>6</v>
      </c>
      <c r="Z30" s="99" t="str">
        <f ca="1">IF($X30&gt;$AC$23,"BLUE",(IF($X30&gt;$AD$23,"RED",(IF($X30&gt;0,"WHITE","")))))</f>
        <v>RED</v>
      </c>
      <c r="AA30" s="9">
        <f ca="1">SUM(X15:X30)/COUNTA(A15:A30)</f>
        <v>415.11249999999995</v>
      </c>
      <c r="AB30" s="2"/>
      <c r="AC30" s="2"/>
      <c r="AD30" s="2"/>
      <c r="AE30" s="2"/>
      <c r="AF30" s="2"/>
      <c r="AG30" s="2"/>
      <c r="AH30" s="2"/>
      <c r="AI30" s="2"/>
      <c r="AJ30" s="2"/>
      <c r="AK30" s="2">
        <v>4312</v>
      </c>
      <c r="AL30" s="35">
        <f t="shared" ca="1" si="1"/>
        <v>41</v>
      </c>
      <c r="AM30" s="45"/>
      <c r="AN30" s="2"/>
      <c r="AO30" s="2"/>
      <c r="AP30" s="2">
        <v>4312</v>
      </c>
      <c r="AQ30" s="35">
        <f t="shared" ca="1" si="2"/>
        <v>38</v>
      </c>
      <c r="AR30" s="45"/>
      <c r="AS30" s="2"/>
      <c r="AT30" s="2"/>
      <c r="AU30" s="2">
        <v>4312</v>
      </c>
      <c r="AV30" s="35">
        <f ca="1">50-(INDIRECT(ADDRESS(MATCH(TRUNC(AU30,-2)/100,$AS$8:$AS$19,0)+7,46))+(INDIRECT(ADDRESS(MATCH(TRUNC(AU30/1000,0)*10+TRUNC(RIGHT(AU30/10,3),0),$AS$8:$AS$19,0)+7,46)))+(INDIRECT(ADDRESS(MATCH(TRUNC(AU30/1000,0)*10+TRUNC(RIGHT(AU30,1),1),$AS$8:$AS$19,0)+7,46)))+(INDIRECT(ADDRESS(MATCH(TRUNC(RIGHT(AU30/10,4),0),$AS$8:$AS$19,0)+7,46))+(INDIRECT(ADDRESS(MATCH(TRUNC(RIGHT(AU30/10,4),-1)+TRUNC(RIGHT(AU30,1),1),$AS$8:$AS$19,0)+7,46)))+INDIRECT(ADDRESS(MATCH(TRUNC(RIGHT(AU30,2),1),$AS$8:$AS$19,0)+7,46))))</f>
        <v>13</v>
      </c>
      <c r="AW30" s="45"/>
      <c r="AX30" s="2"/>
      <c r="AY30" s="2"/>
      <c r="AZ30" s="2">
        <v>4312</v>
      </c>
      <c r="BA30" s="35">
        <f t="shared" ca="1" si="4"/>
        <v>24</v>
      </c>
      <c r="BB30" s="45"/>
      <c r="BC30" s="2"/>
      <c r="BD30" s="2"/>
      <c r="BE30" s="2">
        <v>4312</v>
      </c>
      <c r="BF30" s="35">
        <f t="shared" ca="1" si="5"/>
        <v>13</v>
      </c>
      <c r="BG30" s="45"/>
      <c r="BH30" s="2"/>
      <c r="BI30" s="2"/>
      <c r="BJ30" s="2">
        <v>4312</v>
      </c>
      <c r="BK30" s="35">
        <f t="shared" ca="1" si="6"/>
        <v>41</v>
      </c>
      <c r="BL30" s="45"/>
      <c r="BM30" s="2"/>
      <c r="BN30" s="2"/>
      <c r="BO30" s="2">
        <v>4312</v>
      </c>
      <c r="BP30" s="35">
        <f t="shared" ca="1" si="7"/>
        <v>48</v>
      </c>
      <c r="BQ30" s="45"/>
      <c r="BR30" s="2"/>
      <c r="BS30" s="2"/>
      <c r="BT30" s="2">
        <v>4312</v>
      </c>
      <c r="BU30" s="35">
        <f t="shared" ca="1" si="8"/>
        <v>32</v>
      </c>
      <c r="BV30" s="45"/>
      <c r="BW30" s="2"/>
      <c r="BX30" s="2"/>
      <c r="BY30" s="2">
        <v>4312</v>
      </c>
      <c r="BZ30" s="35" t="e">
        <f t="shared" ca="1" si="9"/>
        <v>#N/A</v>
      </c>
      <c r="CA30" s="45"/>
      <c r="CB30" s="2"/>
      <c r="CC30" s="2"/>
      <c r="CD30" s="2">
        <v>4312</v>
      </c>
      <c r="CE30" s="35" t="e">
        <f t="shared" ca="1" si="13"/>
        <v>#N/A</v>
      </c>
      <c r="CF30" s="45"/>
      <c r="CG30" s="2"/>
      <c r="CH30" s="2"/>
      <c r="CI30" s="2">
        <v>4312</v>
      </c>
      <c r="CJ30" s="35" t="e">
        <f t="shared" ca="1" si="11"/>
        <v>#N/A</v>
      </c>
      <c r="CK30" s="45"/>
      <c r="CL30" s="2"/>
      <c r="CM30" s="2"/>
      <c r="CN30" s="2">
        <v>4312</v>
      </c>
      <c r="CO30" s="35" t="e">
        <f t="shared" ca="1" si="10"/>
        <v>#N/A</v>
      </c>
    </row>
    <row r="31" spans="1:93" x14ac:dyDescent="0.25">
      <c r="A31" s="104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2"/>
      <c r="R31" s="15"/>
      <c r="S31" s="16"/>
      <c r="T31" s="16"/>
      <c r="U31" s="16"/>
      <c r="V31" s="16"/>
      <c r="W31" s="111"/>
      <c r="X31" s="111"/>
      <c r="Y31" s="115"/>
      <c r="Z31" s="113"/>
      <c r="AA31" s="116"/>
      <c r="AB31" s="2"/>
      <c r="AC31" s="2"/>
      <c r="AD31" s="2"/>
      <c r="AE31" s="2"/>
      <c r="AF31" s="2"/>
      <c r="AG31" s="2"/>
      <c r="AH31" s="2"/>
      <c r="AI31" s="2"/>
      <c r="AJ31" s="2"/>
      <c r="AK31" s="2">
        <v>4321</v>
      </c>
      <c r="AL31" s="35">
        <f t="shared" ca="1" si="1"/>
        <v>43</v>
      </c>
      <c r="AM31" s="45"/>
      <c r="AN31" s="2"/>
      <c r="AO31" s="2"/>
      <c r="AP31" s="2">
        <v>4321</v>
      </c>
      <c r="AQ31" s="35">
        <f t="shared" ca="1" si="2"/>
        <v>46</v>
      </c>
      <c r="AR31" s="45"/>
      <c r="AS31" s="2"/>
      <c r="AT31" s="2"/>
      <c r="AU31" s="2">
        <v>4321</v>
      </c>
      <c r="AV31" s="35">
        <f t="shared" ca="1" si="3"/>
        <v>5</v>
      </c>
      <c r="AW31" s="45"/>
      <c r="AX31" s="2"/>
      <c r="AY31" s="2"/>
      <c r="AZ31" s="2">
        <v>4321</v>
      </c>
      <c r="BA31" s="35">
        <f t="shared" ca="1" si="4"/>
        <v>38</v>
      </c>
      <c r="BB31" s="45"/>
      <c r="BC31" s="2"/>
      <c r="BD31" s="2"/>
      <c r="BE31" s="2">
        <v>4321</v>
      </c>
      <c r="BF31" s="35">
        <f t="shared" ca="1" si="5"/>
        <v>23</v>
      </c>
      <c r="BG31" s="45"/>
      <c r="BH31" s="2"/>
      <c r="BI31" s="2"/>
      <c r="BJ31" s="2">
        <v>4321</v>
      </c>
      <c r="BK31" s="35">
        <f t="shared" ca="1" si="6"/>
        <v>42</v>
      </c>
      <c r="BL31" s="45"/>
      <c r="BM31" s="2"/>
      <c r="BN31" s="2"/>
      <c r="BO31" s="2">
        <v>4321</v>
      </c>
      <c r="BP31" s="35">
        <f t="shared" ca="1" si="7"/>
        <v>40</v>
      </c>
      <c r="BQ31" s="45"/>
      <c r="BR31" s="2"/>
      <c r="BS31" s="2"/>
      <c r="BT31" s="2">
        <v>4321</v>
      </c>
      <c r="BU31" s="35">
        <f t="shared" ca="1" si="8"/>
        <v>40</v>
      </c>
      <c r="BV31" s="45"/>
      <c r="BW31" s="2"/>
      <c r="BX31" s="2"/>
      <c r="BY31" s="2">
        <v>4321</v>
      </c>
      <c r="BZ31" s="35" t="e">
        <f t="shared" ca="1" si="9"/>
        <v>#N/A</v>
      </c>
      <c r="CA31" s="45"/>
      <c r="CB31" s="2"/>
      <c r="CC31" s="2"/>
      <c r="CD31" s="2">
        <v>4321</v>
      </c>
      <c r="CE31" s="35" t="e">
        <f t="shared" ca="1" si="13"/>
        <v>#N/A</v>
      </c>
      <c r="CF31" s="45"/>
      <c r="CG31" s="2"/>
      <c r="CH31" s="2"/>
      <c r="CI31" s="2">
        <v>4321</v>
      </c>
      <c r="CJ31" s="35" t="e">
        <f t="shared" ca="1" si="11"/>
        <v>#N/A</v>
      </c>
      <c r="CK31" s="45"/>
      <c r="CL31" s="2"/>
      <c r="CM31" s="2"/>
      <c r="CN31" s="2">
        <v>4321</v>
      </c>
      <c r="CO31" s="35" t="e">
        <f t="shared" ca="1" si="10"/>
        <v>#N/A</v>
      </c>
    </row>
    <row r="32" spans="1:93" x14ac:dyDescent="0.25">
      <c r="A32" s="5" t="s">
        <v>112</v>
      </c>
      <c r="B32" s="5"/>
      <c r="C32" s="5" t="s">
        <v>100</v>
      </c>
      <c r="D32" s="5">
        <v>10</v>
      </c>
      <c r="E32" s="5">
        <v>2314</v>
      </c>
      <c r="F32" s="5">
        <v>4231</v>
      </c>
      <c r="G32" s="5">
        <v>1324</v>
      </c>
      <c r="H32" s="5">
        <v>3241</v>
      </c>
      <c r="I32" s="5">
        <v>2413</v>
      </c>
      <c r="J32" s="5">
        <v>3421</v>
      </c>
      <c r="K32" s="5">
        <v>3412</v>
      </c>
      <c r="L32" s="5">
        <v>4213</v>
      </c>
      <c r="M32" s="5"/>
      <c r="N32" s="5"/>
      <c r="O32" s="5"/>
      <c r="P32" s="120"/>
      <c r="Q32" s="109"/>
      <c r="R32" s="10"/>
      <c r="S32" s="16"/>
      <c r="T32" s="16"/>
      <c r="U32" s="16"/>
      <c r="V32" s="79"/>
      <c r="W32" s="45"/>
      <c r="X32" s="28"/>
      <c r="Y32" s="38"/>
      <c r="Z32" s="68"/>
      <c r="AA32" s="77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</row>
    <row r="33" spans="1:93" ht="13.8" thickBot="1" x14ac:dyDescent="0.3">
      <c r="A33" s="101"/>
      <c r="B33" s="17"/>
      <c r="C33" s="17"/>
      <c r="D33" s="17"/>
      <c r="E33" s="39">
        <f ca="1">VLOOKUP(E32,AK$8:AL$31,2)</f>
        <v>50</v>
      </c>
      <c r="F33" s="39">
        <f ca="1">VLOOKUP(F32,$AP$8:$AQ$31,2)</f>
        <v>50</v>
      </c>
      <c r="G33" s="39">
        <f ca="1">VLOOKUP(G32,$AU$8:$AV$31,2)</f>
        <v>50</v>
      </c>
      <c r="H33" s="39">
        <f ca="1">VLOOKUP(H32,$AZ$8:$BA$31,2)</f>
        <v>48</v>
      </c>
      <c r="I33" s="39">
        <f ca="1">VLOOKUP(I32,$BE$8:$BF$31,2)</f>
        <v>47</v>
      </c>
      <c r="J33" s="39">
        <f ca="1">VLOOKUP(J32,$BJ$8:$BK$31,2)</f>
        <v>50</v>
      </c>
      <c r="K33" s="39">
        <f ca="1">VLOOKUP(K32,$BO$8:$BP$31,2)</f>
        <v>50</v>
      </c>
      <c r="L33" s="39">
        <f ca="1">VLOOKUP(L32,$BT$8:$BU$31,2)</f>
        <v>50</v>
      </c>
      <c r="M33" s="39" t="e">
        <f>VLOOKUP(M32,$BY$8:$BZ$31,2)</f>
        <v>#N/A</v>
      </c>
      <c r="N33" s="39" t="e">
        <f>VLOOKUP(N32,$CD$8:$CE$31,2)</f>
        <v>#N/A</v>
      </c>
      <c r="O33" s="39" t="e">
        <f>VLOOKUP(O32,$CI$8:$CJ$31,2)</f>
        <v>#N/A</v>
      </c>
      <c r="P33" s="39" t="e">
        <f>VLOOKUP(P32,$CN$8:$CO$31,2)</f>
        <v>#N/A</v>
      </c>
      <c r="Q33" s="94">
        <f ca="1">SUMIF(E33:P33,"&lt;51")</f>
        <v>395</v>
      </c>
      <c r="R33" s="4"/>
      <c r="S33" s="8">
        <v>49.4</v>
      </c>
      <c r="T33" s="8"/>
      <c r="U33" s="8"/>
      <c r="V33" s="8"/>
      <c r="W33" s="39">
        <f>SUM(S33:V33)</f>
        <v>49.4</v>
      </c>
      <c r="X33" s="95">
        <f ca="1">Q33+W33</f>
        <v>444.4</v>
      </c>
      <c r="Y33" s="40">
        <f ca="1">RANK($X33,$X$16:$X$276,0)</f>
        <v>1</v>
      </c>
      <c r="Z33" s="99" t="str">
        <f ca="1">IF($X33&gt;$AC$23,"BLUE",(IF($X33&gt;$AD$23,"RED",(IF($X33&gt;0,"WHITE","")))))</f>
        <v>BLUE</v>
      </c>
      <c r="AA33" s="12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</row>
    <row r="34" spans="1:93" x14ac:dyDescent="0.25">
      <c r="A34" s="11" t="s">
        <v>113</v>
      </c>
      <c r="B34" s="11"/>
      <c r="C34" s="11" t="s">
        <v>100</v>
      </c>
      <c r="D34" s="11">
        <v>11</v>
      </c>
      <c r="E34" s="11">
        <v>2341</v>
      </c>
      <c r="F34" s="11">
        <v>4231</v>
      </c>
      <c r="G34" s="11">
        <v>4213</v>
      </c>
      <c r="H34" s="11">
        <v>3241</v>
      </c>
      <c r="I34" s="11">
        <v>2413</v>
      </c>
      <c r="J34" s="11">
        <v>4321</v>
      </c>
      <c r="K34" s="11">
        <v>3412</v>
      </c>
      <c r="L34" s="11">
        <v>4213</v>
      </c>
      <c r="M34" s="11"/>
      <c r="N34" s="11"/>
      <c r="O34" s="11"/>
      <c r="P34" s="93"/>
      <c r="Q34" s="27"/>
      <c r="R34" s="1"/>
      <c r="S34" s="12"/>
      <c r="T34" s="12"/>
      <c r="U34" s="12"/>
      <c r="V34" s="79"/>
      <c r="W34" s="45"/>
      <c r="X34" s="29"/>
      <c r="Y34" s="38"/>
      <c r="Z34" s="98"/>
      <c r="AA34" s="77"/>
      <c r="AB34" s="2"/>
      <c r="AC34" s="2"/>
      <c r="AD34" s="2"/>
      <c r="AE34" s="2"/>
      <c r="AF34" s="2"/>
      <c r="AG34" s="2"/>
      <c r="AH34" s="2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 t="s">
        <v>82</v>
      </c>
      <c r="AU34" s="45"/>
      <c r="AV34" s="45"/>
      <c r="AW34" s="45"/>
      <c r="AX34" s="45"/>
      <c r="AY34" s="45" t="s">
        <v>82</v>
      </c>
      <c r="AZ34" s="45"/>
      <c r="BA34" s="45"/>
      <c r="BB34" s="45"/>
      <c r="BC34" s="45"/>
      <c r="BD34" s="45" t="s">
        <v>82</v>
      </c>
      <c r="BE34" s="45"/>
      <c r="BF34" s="45"/>
      <c r="BG34" s="45"/>
      <c r="BH34" s="45"/>
      <c r="BI34" s="45" t="s">
        <v>82</v>
      </c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</row>
    <row r="35" spans="1:93" ht="13.8" thickBot="1" x14ac:dyDescent="0.3">
      <c r="A35" s="101"/>
      <c r="B35" s="17"/>
      <c r="C35" s="17"/>
      <c r="D35" s="17"/>
      <c r="E35" s="39">
        <f ca="1">VLOOKUP(E34,AK$8:AL$31,2)</f>
        <v>49</v>
      </c>
      <c r="F35" s="39">
        <f ca="1">VLOOKUP(F34,$AP$8:$AQ$31,2)</f>
        <v>50</v>
      </c>
      <c r="G35" s="39">
        <f ca="1">VLOOKUP(G34,$AU$8:$AV$31,2)</f>
        <v>3</v>
      </c>
      <c r="H35" s="39">
        <f ca="1">VLOOKUP(H34,$AZ$8:$BA$31,2)</f>
        <v>48</v>
      </c>
      <c r="I35" s="39">
        <f ca="1">VLOOKUP(I34,$BE$8:$BF$31,2)</f>
        <v>47</v>
      </c>
      <c r="J35" s="39">
        <f ca="1">VLOOKUP(J34,$BJ$8:$BK$31,2)</f>
        <v>42</v>
      </c>
      <c r="K35" s="39">
        <f ca="1">VLOOKUP(K34,$BO$8:$BP$31,2)</f>
        <v>50</v>
      </c>
      <c r="L35" s="39">
        <f ca="1">VLOOKUP(L34,$BT$8:$BU$31,2)</f>
        <v>50</v>
      </c>
      <c r="M35" s="39" t="e">
        <f>VLOOKUP(M34,$BY$8:$BZ$31,2)</f>
        <v>#N/A</v>
      </c>
      <c r="N35" s="39" t="e">
        <f>VLOOKUP(N34,$CD$8:$CE$31,2)</f>
        <v>#N/A</v>
      </c>
      <c r="O35" s="39" t="e">
        <f>VLOOKUP(O34,$CI$8:$CJ$31,2)</f>
        <v>#N/A</v>
      </c>
      <c r="P35" s="39" t="e">
        <f>VLOOKUP(P34,$CN$8:$CO$31,2)</f>
        <v>#N/A</v>
      </c>
      <c r="Q35" s="94">
        <f ca="1">SUMIF(E35:P35,"&lt;51")</f>
        <v>339</v>
      </c>
      <c r="R35" s="4"/>
      <c r="S35" s="8">
        <v>49.4</v>
      </c>
      <c r="T35" s="8"/>
      <c r="U35" s="8"/>
      <c r="V35" s="8"/>
      <c r="W35" s="39">
        <f>SUM(S35:V35)</f>
        <v>49.4</v>
      </c>
      <c r="X35" s="95">
        <f ca="1">Q35+W35</f>
        <v>388.4</v>
      </c>
      <c r="Y35" s="40">
        <v>10</v>
      </c>
      <c r="Z35" s="99" t="str">
        <f ca="1">IF($X35&gt;$AC$23,"BLUE",(IF($X35&gt;$AD$23,"RED",(IF($X35&gt;0,"WHITE","")))))</f>
        <v>WHITE</v>
      </c>
      <c r="AA35" s="121"/>
      <c r="AB35" s="2"/>
      <c r="AC35" s="2"/>
      <c r="AD35" s="2"/>
      <c r="AE35" s="2"/>
      <c r="AF35" s="2"/>
      <c r="AG35" s="2"/>
      <c r="AH35" s="2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 t="s">
        <v>11</v>
      </c>
      <c r="AU35" s="45"/>
      <c r="AV35" s="45"/>
      <c r="AW35" s="45"/>
      <c r="AX35" s="45"/>
      <c r="AY35" s="45" t="s">
        <v>12</v>
      </c>
      <c r="AZ35" s="45"/>
      <c r="BA35" s="45"/>
      <c r="BB35" s="45"/>
      <c r="BC35" s="45"/>
      <c r="BD35" s="45" t="s">
        <v>13</v>
      </c>
      <c r="BE35" s="45"/>
      <c r="BF35" s="45"/>
      <c r="BG35" s="45"/>
      <c r="BH35" s="45"/>
      <c r="BI35" s="45" t="s">
        <v>14</v>
      </c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</row>
    <row r="36" spans="1:93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3"/>
      <c r="Q36" s="27"/>
      <c r="R36" s="1"/>
      <c r="S36" s="12"/>
      <c r="T36" s="12"/>
      <c r="U36" s="12"/>
      <c r="V36" s="79"/>
      <c r="W36" s="45"/>
      <c r="X36" s="29"/>
      <c r="Y36" s="38"/>
      <c r="Z36" s="98"/>
      <c r="AA36" s="77"/>
      <c r="AB36" s="2"/>
      <c r="AC36" s="2"/>
      <c r="AD36" s="2"/>
      <c r="AE36" s="2"/>
      <c r="AF36" s="2"/>
      <c r="AG36" s="2"/>
      <c r="AH36" s="2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35" t="e">
        <f>TRUNC(RIGHT(M10,4)/1000,0)</f>
        <v>#VALUE!</v>
      </c>
      <c r="AT36" s="35" t="e">
        <f>TRUNC(RIGHT(M10,3)/100,0)</f>
        <v>#VALUE!</v>
      </c>
      <c r="AU36" s="35" t="e">
        <f>TRUNC(RIGHT(M10,2)/10,0)</f>
        <v>#VALUE!</v>
      </c>
      <c r="AV36" s="35" t="e">
        <f>TRUNC(RIGHT(M10,1)/1,0)</f>
        <v>#VALUE!</v>
      </c>
      <c r="AW36" s="45"/>
      <c r="AX36" s="35" t="e">
        <f>TRUNC(RIGHT(N10,4)/1000,0)</f>
        <v>#VALUE!</v>
      </c>
      <c r="AY36" s="35" t="e">
        <f>TRUNC(RIGHT(N10,3)/100,0)</f>
        <v>#VALUE!</v>
      </c>
      <c r="AZ36" s="35" t="e">
        <f>TRUNC(RIGHT(N10,2)/10,0)</f>
        <v>#VALUE!</v>
      </c>
      <c r="BA36" s="35" t="e">
        <f>TRUNC(RIGHT(N10,1)/1,0)</f>
        <v>#VALUE!</v>
      </c>
      <c r="BB36" s="45"/>
      <c r="BC36" s="35" t="e">
        <f>TRUNC(RIGHT(Q10,4)/1000,0)</f>
        <v>#VALUE!</v>
      </c>
      <c r="BD36" s="35" t="e">
        <f>TRUNC(RIGHT(Q10,3)/100,0)</f>
        <v>#VALUE!</v>
      </c>
      <c r="BE36" s="35" t="e">
        <f>TRUNC(RIGHT(Q10,2)/10,0)</f>
        <v>#VALUE!</v>
      </c>
      <c r="BF36" s="35" t="e">
        <f>TRUNC(RIGHT(Q10,1)/1,0)</f>
        <v>#VALUE!</v>
      </c>
      <c r="BG36" s="45"/>
      <c r="BH36" s="35" t="e">
        <f>TRUNC(RIGHT(R10,4)/1000,0)</f>
        <v>#VALUE!</v>
      </c>
      <c r="BI36" s="35" t="e">
        <f>TRUNC(RIGHT(R10,3)/100,0)</f>
        <v>#VALUE!</v>
      </c>
      <c r="BJ36" s="35" t="e">
        <f>TRUNC(RIGHT(R10,2)/10,0)</f>
        <v>#VALUE!</v>
      </c>
      <c r="BK36" s="35" t="e">
        <f>TRUNC(RIGHT(R10,1)/1,0)</f>
        <v>#VALUE!</v>
      </c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</row>
    <row r="37" spans="1:93" ht="13.8" thickBot="1" x14ac:dyDescent="0.3">
      <c r="A37" s="101"/>
      <c r="B37" s="17"/>
      <c r="C37" s="17"/>
      <c r="D37" s="17"/>
      <c r="E37" s="39" t="e">
        <f>VLOOKUP(E36,AK$8:AL$31,2)</f>
        <v>#N/A</v>
      </c>
      <c r="F37" s="39" t="e">
        <f>VLOOKUP(F36,$AP$8:$AQ$31,2)</f>
        <v>#N/A</v>
      </c>
      <c r="G37" s="39" t="e">
        <f>VLOOKUP(G36,$AU$8:$AV$31,2)</f>
        <v>#N/A</v>
      </c>
      <c r="H37" s="39" t="e">
        <f>VLOOKUP(H36,$AZ$8:$BA$31,2)</f>
        <v>#N/A</v>
      </c>
      <c r="I37" s="39" t="e">
        <f>VLOOKUP(I36,$BE$8:$BF$31,2)</f>
        <v>#N/A</v>
      </c>
      <c r="J37" s="39" t="e">
        <f>VLOOKUP(J36,$BJ$8:$BK$31,2)</f>
        <v>#N/A</v>
      </c>
      <c r="K37" s="39" t="e">
        <f>VLOOKUP(K36,$BO$8:$BP$31,2)</f>
        <v>#N/A</v>
      </c>
      <c r="L37" s="39" t="e">
        <f>VLOOKUP(L36,$BT$8:$BU$31,2)</f>
        <v>#N/A</v>
      </c>
      <c r="M37" s="39" t="e">
        <f>VLOOKUP(M36,$BY$8:$BZ$31,2)</f>
        <v>#N/A</v>
      </c>
      <c r="N37" s="39" t="e">
        <f>VLOOKUP(N36,$CD$8:$CE$31,2)</f>
        <v>#N/A</v>
      </c>
      <c r="O37" s="39" t="e">
        <f>VLOOKUP(O36,$CI$8:$CJ$31,2)</f>
        <v>#N/A</v>
      </c>
      <c r="P37" s="39" t="e">
        <f>VLOOKUP(P36,$CN$8:$CO$31,2)</f>
        <v>#N/A</v>
      </c>
      <c r="Q37" s="94">
        <f>SUMIF(E37:P37,"&lt;51")</f>
        <v>0</v>
      </c>
      <c r="R37" s="4"/>
      <c r="S37" s="8"/>
      <c r="T37" s="8"/>
      <c r="U37" s="8"/>
      <c r="V37" s="8"/>
      <c r="W37" s="39">
        <f>SUM(S37:V37)</f>
        <v>0</v>
      </c>
      <c r="X37" s="95">
        <f>Q37+W37</f>
        <v>0</v>
      </c>
      <c r="Y37" s="40">
        <f ca="1">RANK($X37,$X$16:$X$276,0)</f>
        <v>14</v>
      </c>
      <c r="Z37" s="99" t="str">
        <f>IF($X37&gt;$AC$23,"BLUE",(IF($X37&gt;$AD$23,"RED",(IF($X37&gt;0,"WHITE","")))))</f>
        <v/>
      </c>
      <c r="AA37" s="121"/>
      <c r="AB37" s="2"/>
      <c r="AC37" s="2"/>
      <c r="AD37" s="2"/>
      <c r="AE37" s="2"/>
      <c r="AF37" s="2"/>
      <c r="AG37" s="2"/>
      <c r="AH37" s="2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1"/>
      <c r="AT37" s="35" t="e">
        <f>TRUNC(RIGHT(M11,3)/100,0)</f>
        <v>#VALUE!</v>
      </c>
      <c r="AU37" s="35" t="e">
        <f>TRUNC(RIGHT(M11,2)/10,0)</f>
        <v>#VALUE!</v>
      </c>
      <c r="AV37" s="35" t="e">
        <f>TRUNC(RIGHT(M11,1)/1,0)</f>
        <v>#VALUE!</v>
      </c>
      <c r="AW37" s="45"/>
      <c r="AX37" s="1"/>
      <c r="AY37" s="35" t="e">
        <f>TRUNC(RIGHT(N11,3)/100,0)</f>
        <v>#VALUE!</v>
      </c>
      <c r="AZ37" s="35" t="e">
        <f>TRUNC(RIGHT(N11,2)/10,0)</f>
        <v>#VALUE!</v>
      </c>
      <c r="BA37" s="35" t="e">
        <f>TRUNC(RIGHT(N11,1)/1,0)</f>
        <v>#VALUE!</v>
      </c>
      <c r="BB37" s="45"/>
      <c r="BC37" s="1"/>
      <c r="BD37" s="35" t="e">
        <f>TRUNC(RIGHT(N11,3)/100,0)</f>
        <v>#VALUE!</v>
      </c>
      <c r="BE37" s="35" t="e">
        <f>TRUNC(RIGHT(N11,2)/10,0)</f>
        <v>#VALUE!</v>
      </c>
      <c r="BF37" s="35" t="e">
        <f>TRUNC(RIGHT(N11,1)/1,0)</f>
        <v>#VALUE!</v>
      </c>
      <c r="BG37" s="45"/>
      <c r="BH37" s="1"/>
      <c r="BI37" s="35" t="e">
        <f>TRUNC(RIGHT(R11,3)/100,0)</f>
        <v>#VALUE!</v>
      </c>
      <c r="BJ37" s="35" t="e">
        <f>TRUNC(RIGHT(R11,2)/10,0)</f>
        <v>#VALUE!</v>
      </c>
      <c r="BK37" s="35" t="e">
        <f>TRUNC(RIGHT(R11,1)/1,0)</f>
        <v>#VALUE!</v>
      </c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</row>
    <row r="38" spans="1:93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93"/>
      <c r="Q38" s="27"/>
      <c r="R38" s="1"/>
      <c r="S38" s="12"/>
      <c r="T38" s="12"/>
      <c r="U38" s="12"/>
      <c r="V38" s="79"/>
      <c r="W38" s="45"/>
      <c r="X38" s="29"/>
      <c r="Y38" s="38"/>
      <c r="Z38" s="98"/>
      <c r="AA38" s="77"/>
      <c r="AB38" s="2"/>
      <c r="AC38" s="2"/>
      <c r="AD38" s="2"/>
      <c r="AE38" s="2"/>
      <c r="AF38" s="2"/>
      <c r="AG38" s="2"/>
      <c r="AH38" s="2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</row>
    <row r="39" spans="1:93" ht="13.8" thickBot="1" x14ac:dyDescent="0.3">
      <c r="A39" s="101" t="s">
        <v>135</v>
      </c>
      <c r="B39" s="17"/>
      <c r="C39" s="17"/>
      <c r="D39" s="17"/>
      <c r="E39" s="39" t="e">
        <f>VLOOKUP(E38,AK$8:AL$31,2)</f>
        <v>#N/A</v>
      </c>
      <c r="F39" s="39" t="e">
        <f>VLOOKUP(F38,$AP$8:$AQ$31,2)</f>
        <v>#N/A</v>
      </c>
      <c r="G39" s="39" t="e">
        <f>VLOOKUP(G38,$AU$8:$AV$31,2)</f>
        <v>#N/A</v>
      </c>
      <c r="H39" s="39" t="e">
        <f>VLOOKUP(H38,$AZ$8:$BA$31,2)</f>
        <v>#N/A</v>
      </c>
      <c r="I39" s="39" t="e">
        <f>VLOOKUP(I38,$BE$8:$BF$31,2)</f>
        <v>#N/A</v>
      </c>
      <c r="J39" s="39" t="e">
        <f>VLOOKUP(J38,$BJ$8:$BK$31,2)</f>
        <v>#N/A</v>
      </c>
      <c r="K39" s="39" t="e">
        <f>VLOOKUP(K38,$BO$8:$BP$31,2)</f>
        <v>#N/A</v>
      </c>
      <c r="L39" s="39" t="e">
        <f>VLOOKUP(L38,$BT$8:$BU$31,2)</f>
        <v>#N/A</v>
      </c>
      <c r="M39" s="39" t="e">
        <f>VLOOKUP(M38,$BY$8:$BZ$31,2)</f>
        <v>#N/A</v>
      </c>
      <c r="N39" s="39" t="e">
        <f>VLOOKUP(N38,$CD$8:$CE$31,2)</f>
        <v>#N/A</v>
      </c>
      <c r="O39" s="39" t="e">
        <f>VLOOKUP(O38,$CI$8:$CJ$31,2)</f>
        <v>#N/A</v>
      </c>
      <c r="P39" s="39" t="e">
        <f>VLOOKUP(P38,$CN$8:$CO$31,2)</f>
        <v>#N/A</v>
      </c>
      <c r="Q39" s="94">
        <f>SUMIF(E39:P39,"&lt;51")</f>
        <v>0</v>
      </c>
      <c r="R39" s="4"/>
      <c r="S39" s="8"/>
      <c r="T39" s="8"/>
      <c r="U39" s="8"/>
      <c r="V39" s="8"/>
      <c r="W39" s="39">
        <f>SUM(S39:V39)</f>
        <v>0</v>
      </c>
      <c r="X39" s="95">
        <f>Q39+W39</f>
        <v>0</v>
      </c>
      <c r="Y39" s="40">
        <f ca="1">RANK($X39,$X$16:$X$276,0)</f>
        <v>14</v>
      </c>
      <c r="Z39" s="99" t="str">
        <f>IF($X39&gt;$AC$23,"BLUE",(IF($X39&gt;$AD$23,"RED",(IF($X39&gt;0,"WHITE","")))))</f>
        <v/>
      </c>
      <c r="AA39" s="121"/>
      <c r="AB39" s="2"/>
      <c r="AC39" s="2"/>
      <c r="AD39" s="2"/>
      <c r="AE39" s="2"/>
      <c r="AF39" s="2"/>
      <c r="AG39" s="2"/>
      <c r="AH39" s="2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3" t="s">
        <v>15</v>
      </c>
      <c r="AT39" s="3" t="s">
        <v>16</v>
      </c>
      <c r="AU39" s="3" t="s">
        <v>17</v>
      </c>
      <c r="AV39" s="3" t="s">
        <v>18</v>
      </c>
      <c r="AW39" s="45"/>
      <c r="AX39" s="3" t="s">
        <v>15</v>
      </c>
      <c r="AY39" s="3" t="s">
        <v>16</v>
      </c>
      <c r="AZ39" s="3" t="s">
        <v>17</v>
      </c>
      <c r="BA39" s="3" t="s">
        <v>18</v>
      </c>
      <c r="BB39" s="45"/>
      <c r="BC39" s="3" t="s">
        <v>15</v>
      </c>
      <c r="BD39" s="3" t="s">
        <v>16</v>
      </c>
      <c r="BE39" s="3" t="s">
        <v>17</v>
      </c>
      <c r="BF39" s="3" t="s">
        <v>18</v>
      </c>
      <c r="BG39" s="45"/>
      <c r="BH39" s="3" t="s">
        <v>15</v>
      </c>
      <c r="BI39" s="3" t="s">
        <v>16</v>
      </c>
      <c r="BJ39" s="3" t="s">
        <v>17</v>
      </c>
      <c r="BK39" s="3" t="s">
        <v>18</v>
      </c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</row>
    <row r="40" spans="1:93" x14ac:dyDescent="0.25">
      <c r="A40" s="11" t="s">
        <v>115</v>
      </c>
      <c r="B40" s="11"/>
      <c r="C40" s="11" t="s">
        <v>116</v>
      </c>
      <c r="D40" s="11">
        <v>122</v>
      </c>
      <c r="E40" s="11">
        <v>2341</v>
      </c>
      <c r="F40" s="11">
        <v>4231</v>
      </c>
      <c r="G40" s="11">
        <v>1324</v>
      </c>
      <c r="H40" s="11">
        <v>2431</v>
      </c>
      <c r="I40" s="11">
        <v>2341</v>
      </c>
      <c r="J40" s="11">
        <v>1423</v>
      </c>
      <c r="K40" s="11">
        <v>3421</v>
      </c>
      <c r="L40" s="11">
        <v>4231</v>
      </c>
      <c r="M40" s="11"/>
      <c r="N40" s="11"/>
      <c r="O40" s="11"/>
      <c r="P40" s="93"/>
      <c r="Q40" s="27"/>
      <c r="R40" s="1"/>
      <c r="S40" s="12"/>
      <c r="T40" s="12"/>
      <c r="U40" s="12"/>
      <c r="V40" s="79"/>
      <c r="W40" s="45"/>
      <c r="X40" s="29"/>
      <c r="Y40" s="38"/>
      <c r="Z40" s="98"/>
      <c r="AA40" s="77"/>
      <c r="AB40" s="2"/>
      <c r="AC40" s="2"/>
      <c r="AD40" s="2"/>
      <c r="AE40" s="2"/>
      <c r="AF40" s="2"/>
      <c r="AG40" s="2"/>
      <c r="AH40" s="2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2" t="s">
        <v>20</v>
      </c>
      <c r="AT40" s="2"/>
      <c r="AU40" s="2" t="s">
        <v>21</v>
      </c>
      <c r="AV40" s="47" t="s">
        <v>1</v>
      </c>
      <c r="AW40" s="45"/>
      <c r="AX40" s="2" t="s">
        <v>20</v>
      </c>
      <c r="AY40" s="2"/>
      <c r="AZ40" s="2" t="s">
        <v>21</v>
      </c>
      <c r="BA40" s="47" t="s">
        <v>1</v>
      </c>
      <c r="BB40" s="45"/>
      <c r="BC40" s="2" t="s">
        <v>20</v>
      </c>
      <c r="BD40" s="2"/>
      <c r="BE40" s="2" t="s">
        <v>21</v>
      </c>
      <c r="BF40" s="47" t="s">
        <v>1</v>
      </c>
      <c r="BG40" s="45"/>
      <c r="BH40" s="2" t="s">
        <v>20</v>
      </c>
      <c r="BI40" s="2"/>
      <c r="BJ40" s="2" t="s">
        <v>21</v>
      </c>
      <c r="BK40" s="47" t="s">
        <v>1</v>
      </c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</row>
    <row r="41" spans="1:93" ht="13.8" thickBot="1" x14ac:dyDescent="0.3">
      <c r="A41" s="101"/>
      <c r="B41" s="17"/>
      <c r="C41" s="17"/>
      <c r="D41" s="17"/>
      <c r="E41" s="39">
        <f ca="1">VLOOKUP(E40,AK$8:AL$31,2)</f>
        <v>49</v>
      </c>
      <c r="F41" s="39">
        <f ca="1">VLOOKUP(F40,$AP$8:$AQ$31,2)</f>
        <v>50</v>
      </c>
      <c r="G41" s="39">
        <f ca="1">VLOOKUP(G40,$AU$8:$AV$31,2)</f>
        <v>50</v>
      </c>
      <c r="H41" s="39">
        <f ca="1">VLOOKUP(H40,$AZ$8:$BA$31,2)</f>
        <v>46</v>
      </c>
      <c r="I41" s="39">
        <f ca="1">VLOOKUP(I40,$BE$8:$BF$31,2)</f>
        <v>47</v>
      </c>
      <c r="J41" s="39">
        <f ca="1">VLOOKUP(J40,$BJ$8:$BK$31,2)</f>
        <v>20</v>
      </c>
      <c r="K41" s="39">
        <f ca="1">VLOOKUP(K40,$BO$8:$BP$31,2)</f>
        <v>42</v>
      </c>
      <c r="L41" s="39">
        <v>3</v>
      </c>
      <c r="M41" s="39" t="e">
        <f>VLOOKUP(M40,$BY$8:$BZ$31,2)</f>
        <v>#N/A</v>
      </c>
      <c r="N41" s="39" t="e">
        <f>VLOOKUP(N40,$CD$8:$CE$31,2)</f>
        <v>#N/A</v>
      </c>
      <c r="O41" s="39" t="e">
        <f>VLOOKUP(O40,$CI$8:$CJ$31,2)</f>
        <v>#N/A</v>
      </c>
      <c r="P41" s="39" t="e">
        <f>VLOOKUP(P40,$CN$8:$CO$31,2)</f>
        <v>#N/A</v>
      </c>
      <c r="Q41" s="94">
        <f ca="1">SUMIF(E41:P41,"&lt;51")</f>
        <v>307</v>
      </c>
      <c r="R41" s="4"/>
      <c r="S41" s="8">
        <v>48</v>
      </c>
      <c r="T41" s="8"/>
      <c r="U41" s="8"/>
      <c r="V41" s="8"/>
      <c r="W41" s="39">
        <f>SUM(S41:V41)</f>
        <v>48</v>
      </c>
      <c r="X41" s="95">
        <f ca="1">Q41+W41</f>
        <v>355</v>
      </c>
      <c r="Y41" s="40"/>
      <c r="Z41" s="99" t="s">
        <v>119</v>
      </c>
      <c r="AA41" s="121"/>
      <c r="AB41" s="2"/>
      <c r="AC41" s="2"/>
      <c r="AD41" s="2"/>
      <c r="AE41" s="2"/>
      <c r="AF41" s="2"/>
      <c r="AG41" s="2"/>
      <c r="AH41" s="2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35">
        <f>($AL$3*10)+$AJ$3</f>
        <v>43</v>
      </c>
      <c r="AT41" s="35">
        <f>$AK$4+$AL$4</f>
        <v>2</v>
      </c>
      <c r="AU41" s="2">
        <v>1234</v>
      </c>
      <c r="AV41" s="35">
        <f t="shared" ref="AV41:AV64" ca="1" si="14">50-(INDIRECT(ADDRESS(MATCH(TRUNC(AU41,-2)/100,AS$8:AS$19,0)+7,36))+(INDIRECT(ADDRESS(MATCH(TRUNC(AU41/1000,0)*10+TRUNC(RIGHT(AU41/10,3),0),AS$8:AS$19,0)+7,36)))+(INDIRECT(ADDRESS(MATCH(TRUNC(AU41/1000,0)*10+TRUNC(RIGHT(AU41,1),1),AS$8:AS$19,0)+7,36)))+(INDIRECT(ADDRESS(MATCH(TRUNC(RIGHT(AU41/10,4),0),AS$8:AS$19,0)+7,36))+(INDIRECT(ADDRESS(MATCH(TRUNC(RIGHT(AU41/10,4),-1)+TRUNC(RIGHT(AU41,1),1),AS$8:AS$19,0)+7,36)))+INDIRECT(ADDRESS(MATCH(TRUNC(RIGHT(AU41,2),1),AS$8:AS$19,0)+7,36))))</f>
        <v>49</v>
      </c>
      <c r="AW41" s="45"/>
      <c r="AX41" s="35">
        <f>($AL$3*10)+$AJ$3</f>
        <v>43</v>
      </c>
      <c r="AY41" s="35">
        <f>$AK$4+$AL$4</f>
        <v>2</v>
      </c>
      <c r="AZ41" s="2">
        <v>1234</v>
      </c>
      <c r="BA41" s="35">
        <f t="shared" ref="BA41:BA64" ca="1" si="15">50-(INDIRECT(ADDRESS(MATCH(TRUNC(AZ41,-2)/100,AX$8:AX$19,0)+7,36))+(INDIRECT(ADDRESS(MATCH(TRUNC(AZ41/1000,0)*10+TRUNC(RIGHT(AZ41/10,3),0),AX$8:AX$19,0)+7,36)))+(INDIRECT(ADDRESS(MATCH(TRUNC(AZ41/1000,0)*10+TRUNC(RIGHT(AZ41,1),1),AX$8:AX$19,0)+7,36)))+(INDIRECT(ADDRESS(MATCH(TRUNC(RIGHT(AZ41/10,4),0),AX$8:AX$19,0)+7,36))+(INDIRECT(ADDRESS(MATCH(TRUNC(RIGHT(AZ41/10,4),-1)+TRUNC(RIGHT(AZ41,1),1),AX$8:AX$19,0)+7,36)))+INDIRECT(ADDRESS(MATCH(TRUNC(RIGHT(AZ41,2),1),AX$8:AX$19,0)+7,36))))</f>
        <v>44</v>
      </c>
      <c r="BB41" s="45"/>
      <c r="BC41" s="35">
        <f>($AL$3*10)+$AJ$3</f>
        <v>43</v>
      </c>
      <c r="BD41" s="35">
        <f>$AK$4+$AL$4</f>
        <v>2</v>
      </c>
      <c r="BE41" s="2">
        <v>1234</v>
      </c>
      <c r="BF41" s="35">
        <f t="shared" ref="BF41:BF64" ca="1" si="16">50-(INDIRECT(ADDRESS(MATCH(TRUNC(BE41,-2)/100,BC$8:BC$19,0)+7,36))+(INDIRECT(ADDRESS(MATCH(TRUNC(BE41/1000,0)*10+TRUNC(RIGHT(BE41/10,3),0),BC$8:BC$19,0)+7,36)))+(INDIRECT(ADDRESS(MATCH(TRUNC(BE41/1000,0)*10+TRUNC(RIGHT(BE41,1),1),BC$8:BC$19,0)+7,36)))+(INDIRECT(ADDRESS(MATCH(TRUNC(RIGHT(BE41/10,4),0),BC$8:BC$19,0)+7,36))+(INDIRECT(ADDRESS(MATCH(TRUNC(RIGHT(BE41/10,4),-1)+TRUNC(RIGHT(BE41,1),1),BC$8:BC$19,0)+7,36)))+INDIRECT(ADDRESS(MATCH(TRUNC(RIGHT(BE41,2),1),BC$8:BC$19,0)+7,36))))</f>
        <v>49</v>
      </c>
      <c r="BG41" s="45"/>
      <c r="BH41" s="35">
        <f>($AL$3*10)+$AJ$3</f>
        <v>43</v>
      </c>
      <c r="BI41" s="35">
        <f>$AK$4+$AL$4</f>
        <v>2</v>
      </c>
      <c r="BJ41" s="2">
        <v>1234</v>
      </c>
      <c r="BK41" s="35">
        <f t="shared" ref="BK41:BK64" ca="1" si="17">50-(INDIRECT(ADDRESS(MATCH(TRUNC(BJ41,-2)/100,BH$8:BH$19,0)+7,36))+(INDIRECT(ADDRESS(MATCH(TRUNC(BJ41/1000,0)*10+TRUNC(RIGHT(BJ41/10,3),0),BH$8:BH$19,0)+7,36)))+(INDIRECT(ADDRESS(MATCH(TRUNC(BJ41/1000,0)*10+TRUNC(RIGHT(BJ41,1),1),BH$8:BH$19,0)+7,36)))+(INDIRECT(ADDRESS(MATCH(TRUNC(RIGHT(BJ41/10,4),0),BH$8:BH$19,0)+7,36))+(INDIRECT(ADDRESS(MATCH(TRUNC(RIGHT(BJ41/10,4),-1)+TRUNC(RIGHT(BJ41,1),1),BH$8:BH$19,0)+7,36)))+INDIRECT(ADDRESS(MATCH(TRUNC(RIGHT(BJ41,2),1),BH$8:BH$19,0)+7,36))))</f>
        <v>41</v>
      </c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</row>
    <row r="42" spans="1:93" x14ac:dyDescent="0.25">
      <c r="A42" s="11" t="s">
        <v>117</v>
      </c>
      <c r="B42" s="11"/>
      <c r="C42" s="11" t="s">
        <v>102</v>
      </c>
      <c r="D42" s="11">
        <v>123</v>
      </c>
      <c r="E42" s="11">
        <v>2413</v>
      </c>
      <c r="F42" s="11">
        <v>4132</v>
      </c>
      <c r="G42" s="11">
        <v>4312</v>
      </c>
      <c r="H42" s="11">
        <v>3241</v>
      </c>
      <c r="I42" s="11">
        <v>4231</v>
      </c>
      <c r="J42" s="11">
        <v>4321</v>
      </c>
      <c r="K42" s="11">
        <v>4132</v>
      </c>
      <c r="L42" s="11">
        <v>4231</v>
      </c>
      <c r="M42" s="11"/>
      <c r="N42" s="11"/>
      <c r="O42" s="11"/>
      <c r="P42" s="93"/>
      <c r="Q42" s="27"/>
      <c r="R42" s="1"/>
      <c r="S42" s="12"/>
      <c r="T42" s="12"/>
      <c r="U42" s="12"/>
      <c r="V42" s="79"/>
      <c r="W42" s="45"/>
      <c r="X42" s="29"/>
      <c r="Y42" s="38"/>
      <c r="Z42" s="98"/>
      <c r="AA42" s="77"/>
      <c r="AB42" s="2"/>
      <c r="AC42" s="2"/>
      <c r="AD42" s="2"/>
      <c r="AE42" s="2"/>
      <c r="AF42" s="2"/>
      <c r="AG42" s="2"/>
      <c r="AH42" s="2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35">
        <f>($AL$3*10)+$AI$3</f>
        <v>42</v>
      </c>
      <c r="AT42" s="35">
        <f>$AJ$4+$AK$4+$AL$4</f>
        <v>3</v>
      </c>
      <c r="AU42" s="2">
        <v>1243</v>
      </c>
      <c r="AV42" s="35">
        <f t="shared" ca="1" si="14"/>
        <v>47</v>
      </c>
      <c r="AW42" s="45"/>
      <c r="AX42" s="35">
        <f>($AL$3*10)+$AI$3</f>
        <v>42</v>
      </c>
      <c r="AY42" s="35">
        <f>$AJ$4+$AK$4+$AL$4</f>
        <v>3</v>
      </c>
      <c r="AZ42" s="2">
        <v>1243</v>
      </c>
      <c r="BA42" s="35">
        <f t="shared" ca="1" si="15"/>
        <v>43</v>
      </c>
      <c r="BB42" s="45"/>
      <c r="BC42" s="35">
        <f>($AL$3*10)+$AI$3</f>
        <v>42</v>
      </c>
      <c r="BD42" s="35">
        <f>$AJ$4+$AK$4+$AL$4</f>
        <v>3</v>
      </c>
      <c r="BE42" s="2">
        <v>1243</v>
      </c>
      <c r="BF42" s="35">
        <f t="shared" ca="1" si="16"/>
        <v>48</v>
      </c>
      <c r="BG42" s="45"/>
      <c r="BH42" s="35">
        <f>($AL$3*10)+$AI$3</f>
        <v>42</v>
      </c>
      <c r="BI42" s="35">
        <f>$AJ$4+$AK$4+$AL$4</f>
        <v>3</v>
      </c>
      <c r="BJ42" s="2">
        <v>1243</v>
      </c>
      <c r="BK42" s="35">
        <f t="shared" ca="1" si="17"/>
        <v>40</v>
      </c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</row>
    <row r="43" spans="1:93" ht="13.8" thickBot="1" x14ac:dyDescent="0.3">
      <c r="A43" s="101"/>
      <c r="B43" s="17"/>
      <c r="C43" s="17"/>
      <c r="D43" s="17"/>
      <c r="E43" s="39">
        <f ca="1">VLOOKUP(E42,AK$8:AL$31,2)</f>
        <v>46</v>
      </c>
      <c r="F43" s="39">
        <f ca="1">VLOOKUP(F42,$AP$8:$AQ$31,2)</f>
        <v>34</v>
      </c>
      <c r="G43" s="39">
        <f ca="1">VLOOKUP(G42,$AU$8:$AV$31,2)</f>
        <v>13</v>
      </c>
      <c r="H43" s="39">
        <f ca="1">VLOOKUP(H42,$AZ$8:$BA$31,2)</f>
        <v>48</v>
      </c>
      <c r="I43" s="39">
        <f ca="1">VLOOKUP(I42,$BE$8:$BF$31,2)</f>
        <v>34</v>
      </c>
      <c r="J43" s="39">
        <f ca="1">VLOOKUP(J42,$BJ$8:$BK$31,2)</f>
        <v>42</v>
      </c>
      <c r="K43" s="39">
        <f ca="1">VLOOKUP(K42,$BO$8:$BP$31,2)</f>
        <v>42</v>
      </c>
      <c r="L43" s="39">
        <f ca="1">VLOOKUP(L42,$BT$8:$BU$31,2)</f>
        <v>49</v>
      </c>
      <c r="M43" s="39" t="e">
        <f>VLOOKUP(M42,$BY$8:$BZ$31,2)</f>
        <v>#N/A</v>
      </c>
      <c r="N43" s="39" t="e">
        <f>VLOOKUP(N42,$CD$8:$CE$31,2)</f>
        <v>#N/A</v>
      </c>
      <c r="O43" s="39" t="e">
        <f>VLOOKUP(O42,$CI$8:$CJ$31,2)</f>
        <v>#N/A</v>
      </c>
      <c r="P43" s="39" t="e">
        <f>VLOOKUP(P42,$CN$8:$CO$31,2)</f>
        <v>#N/A</v>
      </c>
      <c r="Q43" s="94">
        <f ca="1">SUMIF(E43:P43,"&lt;51")</f>
        <v>308</v>
      </c>
      <c r="R43" s="4"/>
      <c r="S43" s="8">
        <v>47.8</v>
      </c>
      <c r="T43" s="8"/>
      <c r="U43" s="8"/>
      <c r="V43" s="8"/>
      <c r="W43" s="39">
        <f>SUM(S43:V43)</f>
        <v>47.8</v>
      </c>
      <c r="X43" s="95">
        <f ca="1">Q43+W43</f>
        <v>355.8</v>
      </c>
      <c r="Y43" s="40"/>
      <c r="Z43" s="99" t="s">
        <v>119</v>
      </c>
      <c r="AA43" s="121"/>
      <c r="AB43" s="2"/>
      <c r="AC43" s="2"/>
      <c r="AD43" s="2"/>
      <c r="AE43" s="2"/>
      <c r="AF43" s="2"/>
      <c r="AG43" s="2"/>
      <c r="AH43" s="2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35">
        <f>($AL$3*10)+$AK$3</f>
        <v>41</v>
      </c>
      <c r="AT43" s="35">
        <f>$AL$4</f>
        <v>1</v>
      </c>
      <c r="AU43" s="2">
        <v>1324</v>
      </c>
      <c r="AV43" s="35">
        <f t="shared" ca="1" si="14"/>
        <v>50</v>
      </c>
      <c r="AW43" s="45"/>
      <c r="AX43" s="35">
        <f>($AL$3*10)+$AK$3</f>
        <v>41</v>
      </c>
      <c r="AY43" s="35">
        <f>$AL$4</f>
        <v>1</v>
      </c>
      <c r="AZ43" s="2">
        <v>1324</v>
      </c>
      <c r="BA43" s="35">
        <f t="shared" ca="1" si="15"/>
        <v>43</v>
      </c>
      <c r="BB43" s="45"/>
      <c r="BC43" s="35">
        <f>($AL$3*10)+$AK$3</f>
        <v>41</v>
      </c>
      <c r="BD43" s="35">
        <f>$AL$4</f>
        <v>1</v>
      </c>
      <c r="BE43" s="2">
        <v>1324</v>
      </c>
      <c r="BF43" s="35">
        <f t="shared" ca="1" si="16"/>
        <v>47</v>
      </c>
      <c r="BG43" s="45"/>
      <c r="BH43" s="35">
        <f>($AL$3*10)+$AK$3</f>
        <v>41</v>
      </c>
      <c r="BI43" s="35">
        <f>$AL$4</f>
        <v>1</v>
      </c>
      <c r="BJ43" s="2">
        <v>1324</v>
      </c>
      <c r="BK43" s="35">
        <f t="shared" ca="1" si="17"/>
        <v>43</v>
      </c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</row>
    <row r="44" spans="1:93" x14ac:dyDescent="0.25">
      <c r="A44" s="11" t="s">
        <v>118</v>
      </c>
      <c r="B44" s="11"/>
      <c r="C44" s="11" t="s">
        <v>100</v>
      </c>
      <c r="D44" s="11">
        <v>124</v>
      </c>
      <c r="E44" s="11">
        <v>2341</v>
      </c>
      <c r="F44" s="11">
        <v>2431</v>
      </c>
      <c r="G44" s="11">
        <v>1324</v>
      </c>
      <c r="H44" s="11">
        <v>3241</v>
      </c>
      <c r="I44" s="11">
        <v>2431</v>
      </c>
      <c r="J44" s="11">
        <v>3421</v>
      </c>
      <c r="K44" s="11">
        <v>3412</v>
      </c>
      <c r="L44" s="11">
        <v>4231</v>
      </c>
      <c r="M44" s="11"/>
      <c r="N44" s="11"/>
      <c r="O44" s="11"/>
      <c r="P44" s="93"/>
      <c r="Q44" s="27"/>
      <c r="R44" s="1"/>
      <c r="S44" s="12"/>
      <c r="T44" s="12"/>
      <c r="U44" s="12"/>
      <c r="V44" s="79"/>
      <c r="W44" s="45"/>
      <c r="X44" s="29"/>
      <c r="Y44" s="38"/>
      <c r="Z44" s="98"/>
      <c r="AA44" s="77"/>
      <c r="AB44" s="2"/>
      <c r="AC44" s="2"/>
      <c r="AD44" s="2"/>
      <c r="AE44" s="2"/>
      <c r="AF44" s="2"/>
      <c r="AG44" s="2"/>
      <c r="AH44" s="2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35">
        <f>($AJ$3*10)+$AL$3</f>
        <v>34</v>
      </c>
      <c r="AT44" s="2">
        <v>0</v>
      </c>
      <c r="AU44" s="2">
        <v>1342</v>
      </c>
      <c r="AV44" s="35">
        <f t="shared" ca="1" si="14"/>
        <v>49</v>
      </c>
      <c r="AW44" s="45"/>
      <c r="AX44" s="35">
        <f>($AJ$3*10)+$AL$3</f>
        <v>34</v>
      </c>
      <c r="AY44" s="2">
        <v>0</v>
      </c>
      <c r="AZ44" s="2">
        <v>1342</v>
      </c>
      <c r="BA44" s="35">
        <f t="shared" ca="1" si="15"/>
        <v>41</v>
      </c>
      <c r="BB44" s="45"/>
      <c r="BC44" s="35">
        <f>($AJ$3*10)+$AL$3</f>
        <v>34</v>
      </c>
      <c r="BD44" s="2">
        <v>0</v>
      </c>
      <c r="BE44" s="2">
        <v>1342</v>
      </c>
      <c r="BF44" s="35">
        <f t="shared" ca="1" si="16"/>
        <v>44</v>
      </c>
      <c r="BG44" s="45"/>
      <c r="BH44" s="35">
        <f>($AJ$3*10)+$AL$3</f>
        <v>34</v>
      </c>
      <c r="BI44" s="2">
        <v>0</v>
      </c>
      <c r="BJ44" s="2">
        <v>1342</v>
      </c>
      <c r="BK44" s="35">
        <f t="shared" ca="1" si="17"/>
        <v>44</v>
      </c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</row>
    <row r="45" spans="1:93" ht="13.8" thickBot="1" x14ac:dyDescent="0.3">
      <c r="A45" s="101"/>
      <c r="B45" s="17"/>
      <c r="C45" s="17"/>
      <c r="D45" s="17"/>
      <c r="E45" s="39">
        <f ca="1">VLOOKUP(E44,AK$8:AL$31,2)</f>
        <v>49</v>
      </c>
      <c r="F45" s="39">
        <f ca="1">VLOOKUP(F44,$AP$8:$AQ$31,2)</f>
        <v>49</v>
      </c>
      <c r="G45" s="39">
        <f ca="1">VLOOKUP(G44,$AU$8:$AV$31,2)</f>
        <v>50</v>
      </c>
      <c r="H45" s="39">
        <f ca="1">VLOOKUP(H44,$AZ$8:$BA$31,2)</f>
        <v>48</v>
      </c>
      <c r="I45" s="39">
        <f ca="1">VLOOKUP(I44,$BE$8:$BF$31,2)</f>
        <v>46</v>
      </c>
      <c r="J45" s="39">
        <f ca="1">VLOOKUP(J44,$BJ$8:$BK$31,2)</f>
        <v>50</v>
      </c>
      <c r="K45" s="39">
        <f ca="1">VLOOKUP(K44,$BO$8:$BP$31,2)</f>
        <v>50</v>
      </c>
      <c r="L45" s="39">
        <f ca="1">VLOOKUP(L44,$BT$8:$BU$31,2)</f>
        <v>49</v>
      </c>
      <c r="M45" s="39" t="e">
        <f>VLOOKUP(M44,$BY$8:$BZ$31,2)</f>
        <v>#N/A</v>
      </c>
      <c r="N45" s="39" t="e">
        <f>VLOOKUP(N44,$CD$8:$CE$31,2)</f>
        <v>#N/A</v>
      </c>
      <c r="O45" s="39" t="e">
        <f>VLOOKUP(O44,$CI$8:$CJ$31,2)</f>
        <v>#N/A</v>
      </c>
      <c r="P45" s="39" t="e">
        <f>VLOOKUP(P44,$CN$8:$CO$31,2)</f>
        <v>#N/A</v>
      </c>
      <c r="Q45" s="94">
        <f ca="1">SUMIF(E45:P45,"&lt;51")</f>
        <v>391</v>
      </c>
      <c r="R45" s="4"/>
      <c r="S45" s="8">
        <v>49.2</v>
      </c>
      <c r="T45" s="8"/>
      <c r="U45" s="8"/>
      <c r="V45" s="8"/>
      <c r="W45" s="39">
        <f>SUM(S45:V45)</f>
        <v>49.2</v>
      </c>
      <c r="X45" s="95">
        <f ca="1">Q45+W45</f>
        <v>440.2</v>
      </c>
      <c r="Y45" s="40"/>
      <c r="Z45" s="99" t="s">
        <v>119</v>
      </c>
      <c r="AA45" s="121"/>
      <c r="AB45" s="2"/>
      <c r="AC45" s="2"/>
      <c r="AD45" s="2"/>
      <c r="AE45" s="2"/>
      <c r="AF45" s="2"/>
      <c r="AG45" s="2"/>
      <c r="AH45" s="2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35">
        <f>($AJ$3*10)+$AI$3</f>
        <v>32</v>
      </c>
      <c r="AT45" s="35">
        <f>$AJ$4</f>
        <v>1</v>
      </c>
      <c r="AU45" s="2">
        <v>1423</v>
      </c>
      <c r="AV45" s="35">
        <f t="shared" ca="1" si="14"/>
        <v>46</v>
      </c>
      <c r="AW45" s="45"/>
      <c r="AX45" s="35">
        <f>($AJ$3*10)+$AI$3</f>
        <v>32</v>
      </c>
      <c r="AY45" s="35">
        <f>$AJ$4</f>
        <v>1</v>
      </c>
      <c r="AZ45" s="2">
        <v>1423</v>
      </c>
      <c r="BA45" s="35">
        <f t="shared" ca="1" si="15"/>
        <v>41</v>
      </c>
      <c r="BB45" s="45"/>
      <c r="BC45" s="35">
        <f>($AJ$3*10)+$AI$3</f>
        <v>32</v>
      </c>
      <c r="BD45" s="35">
        <f>$AJ$4</f>
        <v>1</v>
      </c>
      <c r="BE45" s="2">
        <v>1423</v>
      </c>
      <c r="BF45" s="35">
        <f t="shared" ca="1" si="16"/>
        <v>45</v>
      </c>
      <c r="BG45" s="45"/>
      <c r="BH45" s="35">
        <f>($AJ$3*10)+$AI$3</f>
        <v>32</v>
      </c>
      <c r="BI45" s="35">
        <f>$AJ$4</f>
        <v>1</v>
      </c>
      <c r="BJ45" s="2">
        <v>1423</v>
      </c>
      <c r="BK45" s="35">
        <f t="shared" ca="1" si="17"/>
        <v>41</v>
      </c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</row>
    <row r="46" spans="1:9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3"/>
      <c r="Q46" s="27"/>
      <c r="R46" s="1"/>
      <c r="S46" s="12"/>
      <c r="T46" s="12"/>
      <c r="U46" s="12"/>
      <c r="V46" s="79"/>
      <c r="W46" s="45"/>
      <c r="X46" s="29"/>
      <c r="Y46" s="38"/>
      <c r="Z46" s="98"/>
      <c r="AA46" s="57" t="s">
        <v>27</v>
      </c>
      <c r="AB46" s="2"/>
      <c r="AC46" s="2"/>
      <c r="AD46" s="2"/>
      <c r="AE46" s="2"/>
      <c r="AF46" s="2"/>
      <c r="AG46" s="2"/>
      <c r="AH46" s="2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35">
        <f>($AJ$3*10)+$AK$3</f>
        <v>31</v>
      </c>
      <c r="AT46" s="2">
        <v>0</v>
      </c>
      <c r="AU46" s="2">
        <v>1432</v>
      </c>
      <c r="AV46" s="35">
        <f t="shared" ca="1" si="14"/>
        <v>47</v>
      </c>
      <c r="AW46" s="45"/>
      <c r="AX46" s="35">
        <f>($AJ$3*10)+$AK$3</f>
        <v>31</v>
      </c>
      <c r="AY46" s="2">
        <v>0</v>
      </c>
      <c r="AZ46" s="2">
        <v>1432</v>
      </c>
      <c r="BA46" s="35">
        <f t="shared" ca="1" si="15"/>
        <v>40</v>
      </c>
      <c r="BB46" s="45"/>
      <c r="BC46" s="35">
        <f>($AJ$3*10)+$AK$3</f>
        <v>31</v>
      </c>
      <c r="BD46" s="2">
        <v>0</v>
      </c>
      <c r="BE46" s="2">
        <v>1432</v>
      </c>
      <c r="BF46" s="35">
        <f t="shared" ca="1" si="16"/>
        <v>43</v>
      </c>
      <c r="BG46" s="45"/>
      <c r="BH46" s="35">
        <f>($AJ$3*10)+$AK$3</f>
        <v>31</v>
      </c>
      <c r="BI46" s="2">
        <v>0</v>
      </c>
      <c r="BJ46" s="2">
        <v>1432</v>
      </c>
      <c r="BK46" s="35">
        <f t="shared" ca="1" si="17"/>
        <v>43</v>
      </c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</row>
    <row r="47" spans="1:93" ht="13.8" thickBot="1" x14ac:dyDescent="0.3">
      <c r="A47" s="101"/>
      <c r="B47" s="17"/>
      <c r="C47" s="17"/>
      <c r="D47" s="17"/>
      <c r="E47" s="39" t="e">
        <f>VLOOKUP(E46,AK$8:AL$31,2)</f>
        <v>#N/A</v>
      </c>
      <c r="F47" s="39" t="e">
        <f>VLOOKUP(F46,$AP$8:$AQ$31,2)</f>
        <v>#N/A</v>
      </c>
      <c r="G47" s="39" t="e">
        <f>VLOOKUP(G46,$AU$8:$AV$31,2)</f>
        <v>#N/A</v>
      </c>
      <c r="H47" s="39" t="e">
        <f>VLOOKUP(H46,$AZ$8:$BA$31,2)</f>
        <v>#N/A</v>
      </c>
      <c r="I47" s="39" t="e">
        <f>VLOOKUP(I46,$BE$8:$BF$31,2)</f>
        <v>#N/A</v>
      </c>
      <c r="J47" s="39" t="e">
        <f>VLOOKUP(J46,$BJ$8:$BK$31,2)</f>
        <v>#N/A</v>
      </c>
      <c r="K47" s="39" t="e">
        <f>VLOOKUP(K46,$BO$8:$BP$31,2)</f>
        <v>#N/A</v>
      </c>
      <c r="L47" s="39" t="e">
        <f>VLOOKUP(L46,$BT$8:$BU$31,2)</f>
        <v>#N/A</v>
      </c>
      <c r="M47" s="39" t="e">
        <f>VLOOKUP(M46,$BY$8:$BZ$31,2)</f>
        <v>#N/A</v>
      </c>
      <c r="N47" s="39" t="e">
        <f>VLOOKUP(N46,$CD$8:$CE$31,2)</f>
        <v>#N/A</v>
      </c>
      <c r="O47" s="39" t="e">
        <f>VLOOKUP(O46,$CI$8:$CJ$31,2)</f>
        <v>#N/A</v>
      </c>
      <c r="P47" s="39" t="e">
        <f>VLOOKUP(P46,$CN$8:$CO$31,2)</f>
        <v>#N/A</v>
      </c>
      <c r="Q47" s="94">
        <f>SUMIF(E47:P47,"&lt;51")</f>
        <v>0</v>
      </c>
      <c r="R47" s="4"/>
      <c r="S47" s="8"/>
      <c r="T47" s="8"/>
      <c r="U47" s="8"/>
      <c r="V47" s="8"/>
      <c r="W47" s="43">
        <f>SUM(S47:V47)</f>
        <v>0</v>
      </c>
      <c r="X47" s="95">
        <f>Q47+W47</f>
        <v>0</v>
      </c>
      <c r="Y47" s="40">
        <f ca="1">RANK($X47,$X$16:$X$276,0)</f>
        <v>14</v>
      </c>
      <c r="Z47" s="99" t="str">
        <f>IF($X47&gt;$AC$23,"BLUE",(IF($X47&gt;$AD$23,"RED",(IF($X47&gt;0,"WHITE","")))))</f>
        <v/>
      </c>
      <c r="AA47" s="9">
        <f ca="1">SUM(X32:X47)/COUNTA(A32:A47)</f>
        <v>330.63333333333333</v>
      </c>
      <c r="AB47" s="2"/>
      <c r="AC47" s="2"/>
      <c r="AD47" s="2"/>
      <c r="AE47" s="2"/>
      <c r="AF47" s="2"/>
      <c r="AG47" s="2"/>
      <c r="AH47" s="2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35">
        <f>($AI$3*10)+$AL$3</f>
        <v>24</v>
      </c>
      <c r="AT47" s="2">
        <v>0</v>
      </c>
      <c r="AU47" s="2">
        <v>2134</v>
      </c>
      <c r="AV47" s="35">
        <f t="shared" ca="1" si="14"/>
        <v>47</v>
      </c>
      <c r="AW47" s="45"/>
      <c r="AX47" s="35">
        <f>($AI$3*10)+$AL$3</f>
        <v>24</v>
      </c>
      <c r="AY47" s="2">
        <v>0</v>
      </c>
      <c r="AZ47" s="2">
        <v>2134</v>
      </c>
      <c r="BA47" s="35">
        <f t="shared" ca="1" si="15"/>
        <v>47</v>
      </c>
      <c r="BB47" s="45"/>
      <c r="BC47" s="35">
        <f>($AI$3*10)+$AL$3</f>
        <v>24</v>
      </c>
      <c r="BD47" s="2">
        <v>0</v>
      </c>
      <c r="BE47" s="2">
        <v>2134</v>
      </c>
      <c r="BF47" s="35">
        <f t="shared" ca="1" si="16"/>
        <v>50</v>
      </c>
      <c r="BG47" s="45"/>
      <c r="BH47" s="35">
        <f>($AI$3*10)+$AL$3</f>
        <v>24</v>
      </c>
      <c r="BI47" s="2">
        <v>0</v>
      </c>
      <c r="BJ47" s="2">
        <v>2134</v>
      </c>
      <c r="BK47" s="35">
        <f t="shared" ca="1" si="17"/>
        <v>42</v>
      </c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</row>
    <row r="48" spans="1:93" x14ac:dyDescent="0.25">
      <c r="A48" s="103"/>
      <c r="B48" s="12"/>
      <c r="C48" s="12"/>
      <c r="D48" s="1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12"/>
      <c r="R48" s="18"/>
      <c r="S48" s="12"/>
      <c r="T48" s="12"/>
      <c r="U48" s="12"/>
      <c r="V48" s="16"/>
      <c r="W48" s="111"/>
      <c r="X48" s="111"/>
      <c r="Y48" s="115"/>
      <c r="Z48" s="113"/>
      <c r="AA48" s="114"/>
      <c r="AB48" s="2"/>
      <c r="AC48" s="2"/>
      <c r="AD48" s="2"/>
      <c r="AE48" s="2"/>
      <c r="AF48" s="2"/>
      <c r="AG48" s="2"/>
      <c r="AH48" s="2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35">
        <f>($AI$3*10)+$AJ$3</f>
        <v>23</v>
      </c>
      <c r="AT48" s="2">
        <v>0</v>
      </c>
      <c r="AU48" s="2">
        <v>2143</v>
      </c>
      <c r="AV48" s="35">
        <f t="shared" ca="1" si="14"/>
        <v>45</v>
      </c>
      <c r="AW48" s="45"/>
      <c r="AX48" s="35">
        <f>($AI$3*10)+$AJ$3</f>
        <v>23</v>
      </c>
      <c r="AY48" s="2">
        <v>0</v>
      </c>
      <c r="AZ48" s="2">
        <v>2143</v>
      </c>
      <c r="BA48" s="35">
        <f t="shared" ca="1" si="15"/>
        <v>46</v>
      </c>
      <c r="BB48" s="45"/>
      <c r="BC48" s="35">
        <f>($AI$3*10)+$AJ$3</f>
        <v>23</v>
      </c>
      <c r="BD48" s="2">
        <v>0</v>
      </c>
      <c r="BE48" s="2">
        <v>2143</v>
      </c>
      <c r="BF48" s="35">
        <f t="shared" ca="1" si="16"/>
        <v>49</v>
      </c>
      <c r="BG48" s="45"/>
      <c r="BH48" s="35">
        <f>($AI$3*10)+$AJ$3</f>
        <v>23</v>
      </c>
      <c r="BI48" s="2">
        <v>0</v>
      </c>
      <c r="BJ48" s="2">
        <v>2143</v>
      </c>
      <c r="BK48" s="35">
        <f t="shared" ca="1" si="17"/>
        <v>41</v>
      </c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</row>
    <row r="49" spans="1:93" x14ac:dyDescent="0.25">
      <c r="A49" s="5"/>
      <c r="B49" s="5"/>
      <c r="C49" s="5"/>
      <c r="D49" s="5"/>
      <c r="E49" s="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20"/>
      <c r="R49" s="1"/>
      <c r="S49" s="122"/>
      <c r="T49" s="12"/>
      <c r="U49" s="12"/>
      <c r="V49" s="79"/>
      <c r="W49" s="1"/>
      <c r="X49" s="28"/>
      <c r="Y49" s="38"/>
      <c r="Z49" s="68"/>
      <c r="AA49" s="6"/>
      <c r="AB49" s="2"/>
      <c r="AC49" s="2"/>
      <c r="AD49" s="2"/>
      <c r="AE49" s="2"/>
      <c r="AF49" s="2"/>
      <c r="AG49" s="2"/>
      <c r="AH49" s="2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35">
        <f>($AI$3*10)+$AK$3</f>
        <v>21</v>
      </c>
      <c r="AT49" s="2">
        <v>0</v>
      </c>
      <c r="AU49" s="2">
        <v>2314</v>
      </c>
      <c r="AV49" s="35">
        <f t="shared" ca="1" si="14"/>
        <v>46</v>
      </c>
      <c r="AW49" s="45"/>
      <c r="AX49" s="35">
        <f>($AI$3*10)+$AK$3</f>
        <v>21</v>
      </c>
      <c r="AY49" s="2">
        <v>0</v>
      </c>
      <c r="AZ49" s="2">
        <v>2314</v>
      </c>
      <c r="BA49" s="35">
        <f t="shared" ca="1" si="15"/>
        <v>49</v>
      </c>
      <c r="BB49" s="45"/>
      <c r="BC49" s="35">
        <f>($AI$3*10)+$AK$3</f>
        <v>21</v>
      </c>
      <c r="BD49" s="2">
        <v>0</v>
      </c>
      <c r="BE49" s="2">
        <v>2314</v>
      </c>
      <c r="BF49" s="35">
        <f t="shared" ca="1" si="16"/>
        <v>49</v>
      </c>
      <c r="BG49" s="45"/>
      <c r="BH49" s="35">
        <f>($AI$3*10)+$AK$3</f>
        <v>21</v>
      </c>
      <c r="BI49" s="2">
        <v>0</v>
      </c>
      <c r="BJ49" s="2">
        <v>2314</v>
      </c>
      <c r="BK49" s="35">
        <f t="shared" ca="1" si="17"/>
        <v>45</v>
      </c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</row>
    <row r="50" spans="1:93" ht="13.8" thickBot="1" x14ac:dyDescent="0.3">
      <c r="A50" s="101"/>
      <c r="B50" s="17"/>
      <c r="C50" s="17"/>
      <c r="D50" s="17"/>
      <c r="E50" s="39" t="e">
        <f>VLOOKUP(E49,AK$8:AL$31,2)</f>
        <v>#N/A</v>
      </c>
      <c r="F50" s="39" t="e">
        <f>VLOOKUP(F49,$AP$8:$AQ$31,2)</f>
        <v>#N/A</v>
      </c>
      <c r="G50" s="39" t="e">
        <f>VLOOKUP(G49,$AU$8:$AV$31,2)</f>
        <v>#N/A</v>
      </c>
      <c r="H50" s="39" t="e">
        <f>VLOOKUP(H49,$AZ$8:$BA$31,2)</f>
        <v>#N/A</v>
      </c>
      <c r="I50" s="39" t="e">
        <f>VLOOKUP(I49,$BE$8:$BF$31,2)</f>
        <v>#N/A</v>
      </c>
      <c r="J50" s="39" t="e">
        <f>VLOOKUP(J49,$BJ$8:$BK$31,2)</f>
        <v>#N/A</v>
      </c>
      <c r="K50" s="39" t="e">
        <f>VLOOKUP(K49,$BO$8:$BP$31,2)</f>
        <v>#N/A</v>
      </c>
      <c r="L50" s="39" t="e">
        <f>VLOOKUP(L49,$BT$8:$BU$31,2)</f>
        <v>#N/A</v>
      </c>
      <c r="M50" s="39" t="e">
        <f>VLOOKUP(M49,$BY$8:$BZ$31,2)</f>
        <v>#N/A</v>
      </c>
      <c r="N50" s="39" t="e">
        <f>VLOOKUP(N49,$CD$8:$CE$31,2)</f>
        <v>#N/A</v>
      </c>
      <c r="O50" s="39" t="e">
        <f>VLOOKUP(O49,$CI$8:$CJ$31,2)</f>
        <v>#N/A</v>
      </c>
      <c r="P50" s="39" t="e">
        <f>VLOOKUP(P49,$CN$8:$CO$31,2)</f>
        <v>#N/A</v>
      </c>
      <c r="Q50" s="94">
        <f>SUMIF(E50:P50,"&lt;51")</f>
        <v>0</v>
      </c>
      <c r="R50" s="4"/>
      <c r="S50" s="123"/>
      <c r="T50" s="8"/>
      <c r="U50" s="8"/>
      <c r="V50" s="124"/>
      <c r="W50" s="39">
        <f>SUM(S50:V50)</f>
        <v>0</v>
      </c>
      <c r="X50" s="95">
        <f>Q50+W50</f>
        <v>0</v>
      </c>
      <c r="Y50" s="40">
        <f ca="1">RANK($X50,$X$16:$X$276,0)</f>
        <v>14</v>
      </c>
      <c r="Z50" s="99" t="str">
        <f>IF($X50&gt;$AC$23,"BLUE",(IF($X50&gt;$AD$23,"RED",(IF($X50&gt;0,"WHITE","")))))</f>
        <v/>
      </c>
      <c r="AA50" s="86"/>
      <c r="AB50" s="2"/>
      <c r="AC50" s="2"/>
      <c r="AD50" s="2"/>
      <c r="AE50" s="2"/>
      <c r="AF50" s="2"/>
      <c r="AG50" s="2"/>
      <c r="AH50" s="2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35">
        <f>($AK$3*10)+$AL$3</f>
        <v>14</v>
      </c>
      <c r="AT50" s="2">
        <v>0</v>
      </c>
      <c r="AU50" s="2">
        <v>2341</v>
      </c>
      <c r="AV50" s="35">
        <f t="shared" ca="1" si="14"/>
        <v>43</v>
      </c>
      <c r="AW50" s="45"/>
      <c r="AX50" s="35">
        <f>($AK$3*10)+$AL$3</f>
        <v>14</v>
      </c>
      <c r="AY50" s="2">
        <v>0</v>
      </c>
      <c r="AZ50" s="2">
        <v>2341</v>
      </c>
      <c r="BA50" s="35">
        <f t="shared" ca="1" si="15"/>
        <v>50</v>
      </c>
      <c r="BB50" s="45"/>
      <c r="BC50" s="35">
        <f>($AK$3*10)+$AL$3</f>
        <v>14</v>
      </c>
      <c r="BD50" s="2">
        <v>0</v>
      </c>
      <c r="BE50" s="2">
        <v>2341</v>
      </c>
      <c r="BF50" s="35">
        <f t="shared" ca="1" si="16"/>
        <v>47</v>
      </c>
      <c r="BG50" s="45"/>
      <c r="BH50" s="35">
        <f>($AK$3*10)+$AL$3</f>
        <v>14</v>
      </c>
      <c r="BI50" s="2">
        <v>0</v>
      </c>
      <c r="BJ50" s="2">
        <v>2341</v>
      </c>
      <c r="BK50" s="35">
        <f t="shared" ca="1" si="17"/>
        <v>47</v>
      </c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</row>
    <row r="51" spans="1:9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93"/>
      <c r="Q51" s="27"/>
      <c r="R51" s="1"/>
      <c r="S51" s="103"/>
      <c r="T51" s="16"/>
      <c r="U51" s="16"/>
      <c r="V51" s="79"/>
      <c r="W51" s="1"/>
      <c r="X51" s="29"/>
      <c r="Y51" s="38"/>
      <c r="Z51" s="98"/>
      <c r="AA51" s="6"/>
      <c r="AB51" s="2"/>
      <c r="AC51" s="2"/>
      <c r="AD51" s="2"/>
      <c r="AE51" s="2"/>
      <c r="AF51" s="2"/>
      <c r="AG51" s="2"/>
      <c r="AH51" s="2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35">
        <f>($AK$3*10)+$AJ$3</f>
        <v>13</v>
      </c>
      <c r="AT51" s="35">
        <f>$AK$4</f>
        <v>1</v>
      </c>
      <c r="AU51" s="2">
        <v>2413</v>
      </c>
      <c r="AV51" s="35">
        <f t="shared" ca="1" si="14"/>
        <v>42</v>
      </c>
      <c r="AW51" s="45"/>
      <c r="AX51" s="35">
        <f>($AK$3*10)+$AJ$3</f>
        <v>13</v>
      </c>
      <c r="AY51" s="35">
        <f>$AK$4</f>
        <v>1</v>
      </c>
      <c r="AZ51" s="2">
        <v>2413</v>
      </c>
      <c r="BA51" s="35">
        <f t="shared" ca="1" si="15"/>
        <v>47</v>
      </c>
      <c r="BB51" s="45"/>
      <c r="BC51" s="35">
        <f>($AK$3*10)+$AJ$3</f>
        <v>13</v>
      </c>
      <c r="BD51" s="35">
        <f>$AK$4</f>
        <v>1</v>
      </c>
      <c r="BE51" s="2">
        <v>2413</v>
      </c>
      <c r="BF51" s="35">
        <f t="shared" ca="1" si="16"/>
        <v>47</v>
      </c>
      <c r="BG51" s="45"/>
      <c r="BH51" s="35">
        <f>($AK$3*10)+$AJ$3</f>
        <v>13</v>
      </c>
      <c r="BI51" s="35">
        <f>$AK$4</f>
        <v>1</v>
      </c>
      <c r="BJ51" s="2">
        <v>2413</v>
      </c>
      <c r="BK51" s="35">
        <f t="shared" ca="1" si="17"/>
        <v>43</v>
      </c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</row>
    <row r="52" spans="1:93" ht="13.8" thickBot="1" x14ac:dyDescent="0.3">
      <c r="A52" s="101"/>
      <c r="B52" s="17"/>
      <c r="C52" s="17"/>
      <c r="D52" s="17"/>
      <c r="E52" s="39" t="e">
        <f>VLOOKUP(E51,AK$8:AL$31,2)</f>
        <v>#N/A</v>
      </c>
      <c r="F52" s="39" t="e">
        <f>VLOOKUP(F51,$AP$8:$AQ$31,2)</f>
        <v>#N/A</v>
      </c>
      <c r="G52" s="39" t="e">
        <f>VLOOKUP(G51,$AU$8:$AV$31,2)</f>
        <v>#N/A</v>
      </c>
      <c r="H52" s="39" t="e">
        <f>VLOOKUP(H51,$AZ$8:$BA$31,2)</f>
        <v>#N/A</v>
      </c>
      <c r="I52" s="39" t="e">
        <f>VLOOKUP(I51,$BE$8:$BF$31,2)</f>
        <v>#N/A</v>
      </c>
      <c r="J52" s="39" t="e">
        <f>VLOOKUP(J51,$BJ$8:$BK$31,2)</f>
        <v>#N/A</v>
      </c>
      <c r="K52" s="39" t="e">
        <f>VLOOKUP(K51,$BO$8:$BP$31,2)</f>
        <v>#N/A</v>
      </c>
      <c r="L52" s="39" t="e">
        <f>VLOOKUP(L51,$BT$8:$BU$31,2)</f>
        <v>#N/A</v>
      </c>
      <c r="M52" s="39" t="e">
        <f>VLOOKUP(M51,$BY$8:$BZ$31,2)</f>
        <v>#N/A</v>
      </c>
      <c r="N52" s="39" t="e">
        <f>VLOOKUP(N51,$CD$8:$CE$31,2)</f>
        <v>#N/A</v>
      </c>
      <c r="O52" s="39" t="e">
        <f>VLOOKUP(O51,$CI$8:$CJ$31,2)</f>
        <v>#N/A</v>
      </c>
      <c r="P52" s="39" t="e">
        <f>VLOOKUP(P51,$CN$8:$CO$31,2)</f>
        <v>#N/A</v>
      </c>
      <c r="Q52" s="94">
        <f>SUMIF(E52:P52,"&lt;51")</f>
        <v>0</v>
      </c>
      <c r="R52" s="4"/>
      <c r="S52" s="123"/>
      <c r="T52" s="8"/>
      <c r="U52" s="8"/>
      <c r="V52" s="124"/>
      <c r="W52" s="39">
        <f>SUM(S52:V52)</f>
        <v>0</v>
      </c>
      <c r="X52" s="95">
        <f>Q52+W52</f>
        <v>0</v>
      </c>
      <c r="Y52" s="40">
        <f ca="1">RANK($X52,$X$16:$X$276,0)</f>
        <v>14</v>
      </c>
      <c r="Z52" s="99" t="str">
        <f>IF($X52&gt;$AC$23,"BLUE",(IF($X52&gt;$AD$23,"RED",(IF($X52&gt;0,"WHITE","")))))</f>
        <v/>
      </c>
      <c r="AA52" s="86"/>
      <c r="AB52" s="2"/>
      <c r="AC52" s="2"/>
      <c r="AD52" s="2"/>
      <c r="AE52" s="2"/>
      <c r="AF52" s="2"/>
      <c r="AG52" s="2"/>
      <c r="AH52" s="2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35">
        <f>($AK$3*10)+$AI$3</f>
        <v>12</v>
      </c>
      <c r="AT52" s="35">
        <f>$AJ$4+$AK$4</f>
        <v>2</v>
      </c>
      <c r="AU52" s="2">
        <v>2431</v>
      </c>
      <c r="AV52" s="35">
        <f t="shared" ca="1" si="14"/>
        <v>41</v>
      </c>
      <c r="AW52" s="45"/>
      <c r="AX52" s="35">
        <f>($AK$3*10)+$AI$3</f>
        <v>12</v>
      </c>
      <c r="AY52" s="35">
        <f>$AJ$4+$AK$4</f>
        <v>2</v>
      </c>
      <c r="AZ52" s="2">
        <v>2431</v>
      </c>
      <c r="BA52" s="35">
        <f t="shared" ca="1" si="15"/>
        <v>49</v>
      </c>
      <c r="BB52" s="45"/>
      <c r="BC52" s="35">
        <f>($AK$3*10)+$AI$3</f>
        <v>12</v>
      </c>
      <c r="BD52" s="35">
        <f>$AJ$4+$AK$4</f>
        <v>2</v>
      </c>
      <c r="BE52" s="2">
        <v>2431</v>
      </c>
      <c r="BF52" s="35">
        <f t="shared" ca="1" si="16"/>
        <v>46</v>
      </c>
      <c r="BG52" s="45"/>
      <c r="BH52" s="35">
        <f>($AK$3*10)+$AI$3</f>
        <v>12</v>
      </c>
      <c r="BI52" s="35">
        <f>$AJ$4+$AK$4</f>
        <v>2</v>
      </c>
      <c r="BJ52" s="2">
        <v>2431</v>
      </c>
      <c r="BK52" s="35">
        <f t="shared" ca="1" si="17"/>
        <v>46</v>
      </c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</row>
    <row r="53" spans="1:9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93"/>
      <c r="Q53" s="27"/>
      <c r="R53" s="1"/>
      <c r="S53" s="103"/>
      <c r="T53" s="16"/>
      <c r="U53" s="16"/>
      <c r="V53" s="79"/>
      <c r="W53" s="1"/>
      <c r="X53" s="29"/>
      <c r="Y53" s="38"/>
      <c r="Z53" s="98"/>
      <c r="AA53" s="57"/>
      <c r="AB53" s="2"/>
      <c r="AC53" s="2"/>
      <c r="AD53" s="2"/>
      <c r="AE53" s="2"/>
      <c r="AF53" s="2"/>
      <c r="AG53" s="2"/>
      <c r="AH53" s="2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2"/>
      <c r="AT53" s="2"/>
      <c r="AU53" s="2">
        <v>3124</v>
      </c>
      <c r="AV53" s="35">
        <f t="shared" ca="1" si="14"/>
        <v>49</v>
      </c>
      <c r="AW53" s="45"/>
      <c r="AX53" s="2"/>
      <c r="AY53" s="2"/>
      <c r="AZ53" s="2">
        <v>3124</v>
      </c>
      <c r="BA53" s="35">
        <f t="shared" ca="1" si="15"/>
        <v>45</v>
      </c>
      <c r="BB53" s="45"/>
      <c r="BC53" s="2"/>
      <c r="BD53" s="2"/>
      <c r="BE53" s="2">
        <v>3124</v>
      </c>
      <c r="BF53" s="35">
        <f t="shared" ca="1" si="16"/>
        <v>46</v>
      </c>
      <c r="BG53" s="45"/>
      <c r="BH53" s="2"/>
      <c r="BI53" s="2"/>
      <c r="BJ53" s="2">
        <v>3124</v>
      </c>
      <c r="BK53" s="35">
        <f t="shared" ca="1" si="17"/>
        <v>46</v>
      </c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</row>
    <row r="54" spans="1:93" ht="13.8" thickBot="1" x14ac:dyDescent="0.3">
      <c r="A54" s="101"/>
      <c r="B54" s="17"/>
      <c r="C54" s="17"/>
      <c r="D54" s="17"/>
      <c r="E54" s="39" t="e">
        <f>VLOOKUP(E53,AK$8:AL$31,2)</f>
        <v>#N/A</v>
      </c>
      <c r="F54" s="39" t="e">
        <f>VLOOKUP(F53,$AP$8:$AQ$31,2)</f>
        <v>#N/A</v>
      </c>
      <c r="G54" s="39" t="e">
        <f>VLOOKUP(G53,$AU$8:$AV$31,2)</f>
        <v>#N/A</v>
      </c>
      <c r="H54" s="39" t="e">
        <f>VLOOKUP(H53,$AZ$8:$BA$31,2)</f>
        <v>#N/A</v>
      </c>
      <c r="I54" s="39" t="e">
        <f>VLOOKUP(I53,$BE$8:$BF$31,2)</f>
        <v>#N/A</v>
      </c>
      <c r="J54" s="39" t="e">
        <f>VLOOKUP(J53,$BJ$8:$BK$31,2)</f>
        <v>#N/A</v>
      </c>
      <c r="K54" s="39" t="e">
        <f>VLOOKUP(K53,$BO$8:$BP$31,2)</f>
        <v>#N/A</v>
      </c>
      <c r="L54" s="39" t="e">
        <f>VLOOKUP(L53,$BT$8:$BU$31,2)</f>
        <v>#N/A</v>
      </c>
      <c r="M54" s="39" t="e">
        <f>VLOOKUP(M53,$BY$8:$BZ$31,2)</f>
        <v>#N/A</v>
      </c>
      <c r="N54" s="39" t="e">
        <f>VLOOKUP(N53,$CD$8:$CE$31,2)</f>
        <v>#N/A</v>
      </c>
      <c r="O54" s="39" t="e">
        <f>VLOOKUP(O53,$CI$8:$CJ$31,2)</f>
        <v>#N/A</v>
      </c>
      <c r="P54" s="39" t="e">
        <f>VLOOKUP(P53,$CN$8:$CO$31,2)</f>
        <v>#N/A</v>
      </c>
      <c r="Q54" s="94">
        <f>SUMIF(E54:P54,"&lt;51")</f>
        <v>0</v>
      </c>
      <c r="R54" s="4"/>
      <c r="S54" s="123"/>
      <c r="T54" s="8"/>
      <c r="U54" s="8"/>
      <c r="V54" s="124"/>
      <c r="W54" s="39">
        <f>SUM(S54:V54)</f>
        <v>0</v>
      </c>
      <c r="X54" s="95">
        <f>Q54+W54</f>
        <v>0</v>
      </c>
      <c r="Y54" s="40">
        <f ca="1">RANK($X54,$X$16:$X$276,0)</f>
        <v>14</v>
      </c>
      <c r="Z54" s="99" t="str">
        <f>IF($X54&gt;$AC$23,"BLUE",(IF($X54&gt;$AD$23,"RED",(IF($X54&gt;0,"WHITE","")))))</f>
        <v/>
      </c>
      <c r="AA54" s="86"/>
      <c r="AB54" s="2"/>
      <c r="AC54" s="2"/>
      <c r="AD54" s="2"/>
      <c r="AE54" s="2"/>
      <c r="AF54" s="2"/>
      <c r="AG54" s="2"/>
      <c r="AH54" s="2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2"/>
      <c r="AT54" s="2"/>
      <c r="AU54" s="2">
        <v>3142</v>
      </c>
      <c r="AV54" s="35">
        <f t="shared" ca="1" si="14"/>
        <v>48</v>
      </c>
      <c r="AW54" s="45"/>
      <c r="AX54" s="2"/>
      <c r="AY54" s="2"/>
      <c r="AZ54" s="2">
        <v>3142</v>
      </c>
      <c r="BA54" s="35">
        <f t="shared" ca="1" si="15"/>
        <v>43</v>
      </c>
      <c r="BB54" s="45"/>
      <c r="BC54" s="2"/>
      <c r="BD54" s="2"/>
      <c r="BE54" s="2">
        <v>3142</v>
      </c>
      <c r="BF54" s="35">
        <f t="shared" ca="1" si="16"/>
        <v>43</v>
      </c>
      <c r="BG54" s="45"/>
      <c r="BH54" s="2"/>
      <c r="BI54" s="2"/>
      <c r="BJ54" s="2">
        <v>3142</v>
      </c>
      <c r="BK54" s="35">
        <f t="shared" ca="1" si="17"/>
        <v>47</v>
      </c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</row>
    <row r="55" spans="1:9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93"/>
      <c r="Q55" s="27"/>
      <c r="R55" s="1"/>
      <c r="S55" s="103"/>
      <c r="T55" s="16"/>
      <c r="U55" s="16"/>
      <c r="V55" s="79"/>
      <c r="W55" s="1"/>
      <c r="X55" s="29"/>
      <c r="Y55" s="38"/>
      <c r="Z55" s="98"/>
      <c r="AA55" s="6"/>
      <c r="AB55" s="2"/>
      <c r="AC55" s="2"/>
      <c r="AD55" s="2"/>
      <c r="AE55" s="2"/>
      <c r="AF55" s="2"/>
      <c r="AG55" s="2"/>
      <c r="AH55" s="2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3" t="s">
        <v>28</v>
      </c>
      <c r="AT55" s="35">
        <f>50-(AT41+AT42+AT43)</f>
        <v>44</v>
      </c>
      <c r="AU55" s="2">
        <v>3214</v>
      </c>
      <c r="AV55" s="35">
        <f t="shared" ca="1" si="14"/>
        <v>47</v>
      </c>
      <c r="AW55" s="45"/>
      <c r="AX55" s="3" t="s">
        <v>28</v>
      </c>
      <c r="AY55" s="35">
        <f>50-(AY41+AY42+AY43)</f>
        <v>44</v>
      </c>
      <c r="AZ55" s="2">
        <v>3214</v>
      </c>
      <c r="BA55" s="35">
        <f t="shared" ca="1" si="15"/>
        <v>48</v>
      </c>
      <c r="BB55" s="45"/>
      <c r="BC55" s="3" t="s">
        <v>28</v>
      </c>
      <c r="BD55" s="35">
        <f>50-(BD41+BD42+BD43)</f>
        <v>44</v>
      </c>
      <c r="BE55" s="2">
        <v>3214</v>
      </c>
      <c r="BF55" s="35">
        <f t="shared" ca="1" si="16"/>
        <v>47</v>
      </c>
      <c r="BG55" s="45"/>
      <c r="BH55" s="3" t="s">
        <v>28</v>
      </c>
      <c r="BI55" s="35">
        <f>50-(BI41+BI42+BI43)</f>
        <v>44</v>
      </c>
      <c r="BJ55" s="2">
        <v>3214</v>
      </c>
      <c r="BK55" s="35">
        <f t="shared" ca="1" si="17"/>
        <v>47</v>
      </c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</row>
    <row r="56" spans="1:93" ht="13.8" thickBot="1" x14ac:dyDescent="0.3">
      <c r="A56" s="101"/>
      <c r="B56" s="17"/>
      <c r="C56" s="17"/>
      <c r="D56" s="17"/>
      <c r="E56" s="39" t="e">
        <f>VLOOKUP(E55,AK$8:AL$31,2)</f>
        <v>#N/A</v>
      </c>
      <c r="F56" s="39" t="e">
        <f>VLOOKUP(F55,$AP$8:$AQ$31,2)</f>
        <v>#N/A</v>
      </c>
      <c r="G56" s="39" t="e">
        <f>VLOOKUP(G55,$AU$8:$AV$31,2)</f>
        <v>#N/A</v>
      </c>
      <c r="H56" s="39" t="e">
        <f>VLOOKUP(H55,$AZ$8:$BA$31,2)</f>
        <v>#N/A</v>
      </c>
      <c r="I56" s="39" t="e">
        <f>VLOOKUP(I55,$BE$8:$BF$31,2)</f>
        <v>#N/A</v>
      </c>
      <c r="J56" s="39" t="e">
        <f>VLOOKUP(J55,$BJ$8:$BK$31,2)</f>
        <v>#N/A</v>
      </c>
      <c r="K56" s="39" t="e">
        <f>VLOOKUP(K55,$BO$8:$BP$31,2)</f>
        <v>#N/A</v>
      </c>
      <c r="L56" s="39" t="e">
        <f>VLOOKUP(L55,$BT$8:$BU$31,2)</f>
        <v>#N/A</v>
      </c>
      <c r="M56" s="39" t="e">
        <f>VLOOKUP(M55,$BY$8:$BZ$31,2)</f>
        <v>#N/A</v>
      </c>
      <c r="N56" s="39" t="e">
        <f>VLOOKUP(N55,$CD$8:$CE$31,2)</f>
        <v>#N/A</v>
      </c>
      <c r="O56" s="39" t="e">
        <f>VLOOKUP(O55,$CI$8:$CJ$31,2)</f>
        <v>#N/A</v>
      </c>
      <c r="P56" s="39" t="e">
        <f>VLOOKUP(P55,$CN$8:$CO$31,2)</f>
        <v>#N/A</v>
      </c>
      <c r="Q56" s="94">
        <f>SUMIF(E56:P56,"&lt;51")</f>
        <v>0</v>
      </c>
      <c r="R56" s="4"/>
      <c r="S56" s="123"/>
      <c r="T56" s="8"/>
      <c r="U56" s="8"/>
      <c r="V56" s="124"/>
      <c r="W56" s="39">
        <f>SUM(S56:V56)</f>
        <v>0</v>
      </c>
      <c r="X56" s="95">
        <f>Q56+W56</f>
        <v>0</v>
      </c>
      <c r="Y56" s="40">
        <f ca="1">RANK($X56,$X$16:$X$276,0)</f>
        <v>14</v>
      </c>
      <c r="Z56" s="99" t="str">
        <f>IF($X56&gt;$AC$23,"BLUE",(IF($X56&gt;$AD$23,"RED",(IF($X56&gt;0,"WHITE","")))))</f>
        <v/>
      </c>
      <c r="AA56" s="86"/>
      <c r="AB56" s="2"/>
      <c r="AC56" s="2"/>
      <c r="AD56" s="2"/>
      <c r="AE56" s="2"/>
      <c r="AF56" s="2"/>
      <c r="AG56" s="2"/>
      <c r="AH56" s="2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2"/>
      <c r="AT56" s="35">
        <f>50-(AT44+AT45+AT46)</f>
        <v>49</v>
      </c>
      <c r="AU56" s="2">
        <v>3241</v>
      </c>
      <c r="AV56" s="35">
        <f t="shared" ca="1" si="14"/>
        <v>44</v>
      </c>
      <c r="AW56" s="45"/>
      <c r="AX56" s="2"/>
      <c r="AY56" s="35">
        <f>50-(AY44+AY45+AY46)</f>
        <v>49</v>
      </c>
      <c r="AZ56" s="2">
        <v>3241</v>
      </c>
      <c r="BA56" s="35">
        <f t="shared" ca="1" si="15"/>
        <v>49</v>
      </c>
      <c r="BB56" s="45"/>
      <c r="BC56" s="2"/>
      <c r="BD56" s="35">
        <f>50-(BD44+BD45+BD46)</f>
        <v>49</v>
      </c>
      <c r="BE56" s="2">
        <v>3241</v>
      </c>
      <c r="BF56" s="35">
        <f t="shared" ca="1" si="16"/>
        <v>45</v>
      </c>
      <c r="BG56" s="45"/>
      <c r="BH56" s="2"/>
      <c r="BI56" s="35">
        <f>50-(BI44+BI45+BI46)</f>
        <v>49</v>
      </c>
      <c r="BJ56" s="2">
        <v>3241</v>
      </c>
      <c r="BK56" s="35">
        <f t="shared" ca="1" si="17"/>
        <v>49</v>
      </c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</row>
    <row r="57" spans="1:9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93"/>
      <c r="Q57" s="27"/>
      <c r="R57" s="1"/>
      <c r="S57" s="103"/>
      <c r="T57" s="16"/>
      <c r="U57" s="16"/>
      <c r="V57" s="79"/>
      <c r="W57" s="1"/>
      <c r="X57" s="29"/>
      <c r="Y57" s="38"/>
      <c r="Z57" s="98"/>
      <c r="AA57" s="6"/>
      <c r="AB57" s="2"/>
      <c r="AC57" s="2"/>
      <c r="AD57" s="2"/>
      <c r="AE57" s="2"/>
      <c r="AF57" s="2"/>
      <c r="AG57" s="2"/>
      <c r="AH57" s="2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2"/>
      <c r="AT57" s="35">
        <f>50-(AT47+AT48+AT49)</f>
        <v>50</v>
      </c>
      <c r="AU57" s="2">
        <v>3412</v>
      </c>
      <c r="AV57" s="35">
        <f t="shared" ca="1" si="14"/>
        <v>45</v>
      </c>
      <c r="AW57" s="45"/>
      <c r="AX57" s="2"/>
      <c r="AY57" s="35">
        <f>50-(AY47+AY48+AY49)</f>
        <v>50</v>
      </c>
      <c r="AZ57" s="2">
        <v>3412</v>
      </c>
      <c r="BA57" s="35">
        <f t="shared" ca="1" si="15"/>
        <v>44</v>
      </c>
      <c r="BB57" s="45"/>
      <c r="BC57" s="2"/>
      <c r="BD57" s="35">
        <f>50-(BD47+BD48+BD49)</f>
        <v>50</v>
      </c>
      <c r="BE57" s="2">
        <v>3412</v>
      </c>
      <c r="BF57" s="35">
        <f t="shared" ca="1" si="16"/>
        <v>41</v>
      </c>
      <c r="BG57" s="45"/>
      <c r="BH57" s="2"/>
      <c r="BI57" s="35">
        <f>50-(BI47+BI48+BI49)</f>
        <v>50</v>
      </c>
      <c r="BJ57" s="2">
        <v>3412</v>
      </c>
      <c r="BK57" s="35">
        <f t="shared" ca="1" si="17"/>
        <v>49</v>
      </c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</row>
    <row r="58" spans="1:93" ht="13.8" thickBot="1" x14ac:dyDescent="0.3">
      <c r="A58" s="101"/>
      <c r="B58" s="17"/>
      <c r="C58" s="17"/>
      <c r="D58" s="17"/>
      <c r="E58" s="39" t="e">
        <f>VLOOKUP(E57,AK$8:AL$31,2)</f>
        <v>#N/A</v>
      </c>
      <c r="F58" s="39" t="e">
        <f>VLOOKUP(F57,$AP$8:$AQ$31,2)</f>
        <v>#N/A</v>
      </c>
      <c r="G58" s="39" t="e">
        <f>VLOOKUP(G57,$AU$8:$AV$31,2)</f>
        <v>#N/A</v>
      </c>
      <c r="H58" s="39" t="e">
        <f>VLOOKUP(H57,$AZ$8:$BA$31,2)</f>
        <v>#N/A</v>
      </c>
      <c r="I58" s="39" t="e">
        <f>VLOOKUP(I57,$BE$8:$BF$31,2)</f>
        <v>#N/A</v>
      </c>
      <c r="J58" s="39" t="e">
        <f>VLOOKUP(J57,$BJ$8:$BK$31,2)</f>
        <v>#N/A</v>
      </c>
      <c r="K58" s="39" t="e">
        <f>VLOOKUP(K57,$BO$8:$BP$31,2)</f>
        <v>#N/A</v>
      </c>
      <c r="L58" s="39" t="e">
        <f>VLOOKUP(L57,$BT$8:$BU$31,2)</f>
        <v>#N/A</v>
      </c>
      <c r="M58" s="39" t="e">
        <f>VLOOKUP(M57,$BY$8:$BZ$31,2)</f>
        <v>#N/A</v>
      </c>
      <c r="N58" s="39" t="e">
        <f>VLOOKUP(N57,$CD$8:$CE$31,2)</f>
        <v>#N/A</v>
      </c>
      <c r="O58" s="39" t="e">
        <f>VLOOKUP(O57,$CI$8:$CJ$31,2)</f>
        <v>#N/A</v>
      </c>
      <c r="P58" s="39" t="e">
        <f>VLOOKUP(P57,$CN$8:$CO$31,2)</f>
        <v>#N/A</v>
      </c>
      <c r="Q58" s="94">
        <f>SUMIF(E58:P58,"&lt;51")</f>
        <v>0</v>
      </c>
      <c r="R58" s="4"/>
      <c r="S58" s="123"/>
      <c r="T58" s="8"/>
      <c r="U58" s="8"/>
      <c r="V58" s="124"/>
      <c r="W58" s="39">
        <f>SUM(S58:V58)</f>
        <v>0</v>
      </c>
      <c r="X58" s="95">
        <f>Q58+W58</f>
        <v>0</v>
      </c>
      <c r="Y58" s="40">
        <f ca="1">RANK($X58,$X$16:$X$276,0)</f>
        <v>14</v>
      </c>
      <c r="Z58" s="99" t="str">
        <f>IF($X58&gt;$AC$23,"BLUE",(IF($X58&gt;$AD$23,"RED",(IF($X58&gt;0,"WHITE","")))))</f>
        <v/>
      </c>
      <c r="AA58" s="86"/>
      <c r="AB58" s="2"/>
      <c r="AC58" s="2"/>
      <c r="AD58" s="2"/>
      <c r="AE58" s="2"/>
      <c r="AF58" s="2"/>
      <c r="AG58" s="2"/>
      <c r="AH58" s="2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2"/>
      <c r="AT58" s="35">
        <f>50-(AT50+AT51+AT52)</f>
        <v>47</v>
      </c>
      <c r="AU58" s="2">
        <v>3421</v>
      </c>
      <c r="AV58" s="35">
        <f t="shared" ca="1" si="14"/>
        <v>43</v>
      </c>
      <c r="AW58" s="45"/>
      <c r="AX58" s="2"/>
      <c r="AY58" s="35">
        <f>50-(AY50+AY51+AY52)</f>
        <v>47</v>
      </c>
      <c r="AZ58" s="2">
        <v>3421</v>
      </c>
      <c r="BA58" s="35">
        <f t="shared" ca="1" si="15"/>
        <v>47</v>
      </c>
      <c r="BB58" s="45"/>
      <c r="BC58" s="2"/>
      <c r="BD58" s="35">
        <f>50-(BD50+BD51+BD52)</f>
        <v>47</v>
      </c>
      <c r="BE58" s="2">
        <v>3421</v>
      </c>
      <c r="BF58" s="35">
        <f t="shared" ca="1" si="16"/>
        <v>42</v>
      </c>
      <c r="BG58" s="45"/>
      <c r="BH58" s="2"/>
      <c r="BI58" s="35">
        <f>50-(BI50+BI51+BI52)</f>
        <v>47</v>
      </c>
      <c r="BJ58" s="2">
        <v>3421</v>
      </c>
      <c r="BK58" s="35">
        <f t="shared" ca="1" si="17"/>
        <v>50</v>
      </c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</row>
    <row r="59" spans="1:9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93"/>
      <c r="Q59" s="27"/>
      <c r="R59" s="1"/>
      <c r="S59" s="103"/>
      <c r="T59" s="16"/>
      <c r="U59" s="16"/>
      <c r="V59" s="79"/>
      <c r="W59" s="1"/>
      <c r="X59" s="29"/>
      <c r="Y59" s="38"/>
      <c r="Z59" s="98"/>
      <c r="AA59" s="57"/>
      <c r="AB59" s="2"/>
      <c r="AC59" s="2"/>
      <c r="AD59" s="2"/>
      <c r="AE59" s="2"/>
      <c r="AF59" s="2"/>
      <c r="AG59" s="2"/>
      <c r="AH59" s="2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2"/>
      <c r="AT59" s="2"/>
      <c r="AU59" s="2">
        <v>4123</v>
      </c>
      <c r="AV59" s="35">
        <f t="shared" ca="1" si="14"/>
        <v>43</v>
      </c>
      <c r="AW59" s="45"/>
      <c r="AX59" s="2"/>
      <c r="AY59" s="2"/>
      <c r="AZ59" s="2">
        <v>4123</v>
      </c>
      <c r="BA59" s="35">
        <f t="shared" ca="1" si="15"/>
        <v>42</v>
      </c>
      <c r="BB59" s="45"/>
      <c r="BC59" s="2"/>
      <c r="BD59" s="2"/>
      <c r="BE59" s="2">
        <v>4123</v>
      </c>
      <c r="BF59" s="35">
        <f t="shared" ca="1" si="16"/>
        <v>43</v>
      </c>
      <c r="BG59" s="45"/>
      <c r="BH59" s="2"/>
      <c r="BI59" s="2"/>
      <c r="BJ59" s="2">
        <v>4123</v>
      </c>
      <c r="BK59" s="35">
        <f t="shared" ca="1" si="17"/>
        <v>43</v>
      </c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</row>
    <row r="60" spans="1:93" ht="13.8" thickBot="1" x14ac:dyDescent="0.3">
      <c r="A60" s="101"/>
      <c r="B60" s="17"/>
      <c r="C60" s="17"/>
      <c r="D60" s="17"/>
      <c r="E60" s="39" t="e">
        <f>VLOOKUP(E59,AK$8:AL$31,2)</f>
        <v>#N/A</v>
      </c>
      <c r="F60" s="39" t="e">
        <f>VLOOKUP(F59,$AP$8:$AQ$31,2)</f>
        <v>#N/A</v>
      </c>
      <c r="G60" s="39" t="e">
        <f>VLOOKUP(G59,$AU$8:$AV$31,2)</f>
        <v>#N/A</v>
      </c>
      <c r="H60" s="39" t="e">
        <f>VLOOKUP(H59,$AZ$8:$BA$31,2)</f>
        <v>#N/A</v>
      </c>
      <c r="I60" s="39" t="e">
        <f>VLOOKUP(I59,$BE$8:$BF$31,2)</f>
        <v>#N/A</v>
      </c>
      <c r="J60" s="39" t="e">
        <f>VLOOKUP(J59,$BJ$8:$BK$31,2)</f>
        <v>#N/A</v>
      </c>
      <c r="K60" s="39" t="e">
        <f>VLOOKUP(K59,$BO$8:$BP$31,2)</f>
        <v>#N/A</v>
      </c>
      <c r="L60" s="39" t="e">
        <f>VLOOKUP(L59,$BT$8:$BU$31,2)</f>
        <v>#N/A</v>
      </c>
      <c r="M60" s="39" t="e">
        <f>VLOOKUP(M59,$BY$8:$BZ$31,2)</f>
        <v>#N/A</v>
      </c>
      <c r="N60" s="39" t="e">
        <f>VLOOKUP(N59,$CD$8:$CE$31,2)</f>
        <v>#N/A</v>
      </c>
      <c r="O60" s="39" t="e">
        <f>VLOOKUP(O59,$CI$8:$CJ$31,2)</f>
        <v>#N/A</v>
      </c>
      <c r="P60" s="39" t="e">
        <f>VLOOKUP(P59,$CN$8:$CO$31,2)</f>
        <v>#N/A</v>
      </c>
      <c r="Q60" s="94">
        <f>SUMIF(E60:P60,"&lt;51")</f>
        <v>0</v>
      </c>
      <c r="R60" s="4"/>
      <c r="S60" s="123"/>
      <c r="T60" s="8"/>
      <c r="U60" s="8"/>
      <c r="V60" s="124"/>
      <c r="W60" s="39">
        <f>SUM(S60:V60)</f>
        <v>0</v>
      </c>
      <c r="X60" s="95">
        <f>Q60+W60</f>
        <v>0</v>
      </c>
      <c r="Y60" s="40">
        <f ca="1">RANK($X60,$X$16:$X$276,0)</f>
        <v>14</v>
      </c>
      <c r="Z60" s="99" t="str">
        <f>IF($X60&gt;$AC$23,"BLUE",(IF($X60&gt;$AD$23,"RED",(IF($X60&gt;0,"WHITE","")))))</f>
        <v/>
      </c>
      <c r="AA60" s="86"/>
      <c r="AB60" s="2"/>
      <c r="AC60" s="2"/>
      <c r="AD60" s="2"/>
      <c r="AE60" s="2"/>
      <c r="AF60" s="2"/>
      <c r="AG60" s="2"/>
      <c r="AH60" s="2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2"/>
      <c r="AT60" s="2"/>
      <c r="AU60" s="2">
        <v>4132</v>
      </c>
      <c r="AV60" s="35">
        <f t="shared" ca="1" si="14"/>
        <v>44</v>
      </c>
      <c r="AW60" s="45"/>
      <c r="AX60" s="2"/>
      <c r="AY60" s="2"/>
      <c r="AZ60" s="2">
        <v>4132</v>
      </c>
      <c r="BA60" s="35">
        <f t="shared" ca="1" si="15"/>
        <v>41</v>
      </c>
      <c r="BB60" s="45"/>
      <c r="BC60" s="2"/>
      <c r="BD60" s="2"/>
      <c r="BE60" s="2">
        <v>4132</v>
      </c>
      <c r="BF60" s="35">
        <f t="shared" ca="1" si="16"/>
        <v>41</v>
      </c>
      <c r="BG60" s="45"/>
      <c r="BH60" s="2"/>
      <c r="BI60" s="2"/>
      <c r="BJ60" s="2">
        <v>4132</v>
      </c>
      <c r="BK60" s="35">
        <f t="shared" ca="1" si="17"/>
        <v>45</v>
      </c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</row>
    <row r="61" spans="1:9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93"/>
      <c r="Q61" s="27"/>
      <c r="R61" s="1"/>
      <c r="S61" s="103"/>
      <c r="T61" s="16"/>
      <c r="U61" s="16"/>
      <c r="V61" s="79"/>
      <c r="W61" s="1"/>
      <c r="X61" s="29"/>
      <c r="Y61" s="38"/>
      <c r="Z61" s="98"/>
      <c r="AA61" s="6"/>
      <c r="AB61" s="2"/>
      <c r="AC61" s="2"/>
      <c r="AD61" s="2"/>
      <c r="AE61" s="2"/>
      <c r="AF61" s="2"/>
      <c r="AG61" s="2"/>
      <c r="AH61" s="2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2"/>
      <c r="AT61" s="2"/>
      <c r="AU61" s="2">
        <v>4213</v>
      </c>
      <c r="AV61" s="35">
        <f t="shared" ca="1" si="14"/>
        <v>41</v>
      </c>
      <c r="AW61" s="45"/>
      <c r="AX61" s="2"/>
      <c r="AY61" s="2"/>
      <c r="AZ61" s="2">
        <v>4213</v>
      </c>
      <c r="BA61" s="35">
        <f t="shared" ca="1" si="15"/>
        <v>45</v>
      </c>
      <c r="BB61" s="45"/>
      <c r="BC61" s="2"/>
      <c r="BD61" s="2"/>
      <c r="BE61" s="2">
        <v>4213</v>
      </c>
      <c r="BF61" s="35">
        <f t="shared" ca="1" si="16"/>
        <v>44</v>
      </c>
      <c r="BG61" s="45"/>
      <c r="BH61" s="2"/>
      <c r="BI61" s="2"/>
      <c r="BJ61" s="2">
        <v>4213</v>
      </c>
      <c r="BK61" s="35">
        <f t="shared" ca="1" si="17"/>
        <v>44</v>
      </c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</row>
    <row r="62" spans="1:93" ht="13.8" thickBot="1" x14ac:dyDescent="0.3">
      <c r="A62" s="101"/>
      <c r="B62" s="17"/>
      <c r="C62" s="17"/>
      <c r="D62" s="17"/>
      <c r="E62" s="39" t="e">
        <f>VLOOKUP(E61,AK$8:AL$31,2)</f>
        <v>#N/A</v>
      </c>
      <c r="F62" s="39" t="e">
        <f>VLOOKUP(F61,$AP$8:$AQ$31,2)</f>
        <v>#N/A</v>
      </c>
      <c r="G62" s="39" t="e">
        <f>VLOOKUP(G61,$AU$8:$AV$31,2)</f>
        <v>#N/A</v>
      </c>
      <c r="H62" s="39" t="e">
        <f>VLOOKUP(H61,$AZ$8:$BA$31,2)</f>
        <v>#N/A</v>
      </c>
      <c r="I62" s="39" t="e">
        <f>VLOOKUP(I61,$BE$8:$BF$31,2)</f>
        <v>#N/A</v>
      </c>
      <c r="J62" s="39" t="e">
        <f>VLOOKUP(J61,$BJ$8:$BK$31,2)</f>
        <v>#N/A</v>
      </c>
      <c r="K62" s="39" t="e">
        <f>VLOOKUP(K61,$BO$8:$BP$31,2)</f>
        <v>#N/A</v>
      </c>
      <c r="L62" s="39" t="e">
        <f>VLOOKUP(L61,$BT$8:$BU$31,2)</f>
        <v>#N/A</v>
      </c>
      <c r="M62" s="39" t="e">
        <f>VLOOKUP(M61,$BY$8:$BZ$31,2)</f>
        <v>#N/A</v>
      </c>
      <c r="N62" s="39" t="e">
        <f>VLOOKUP(N61,$CD$8:$CE$31,2)</f>
        <v>#N/A</v>
      </c>
      <c r="O62" s="39" t="e">
        <f>VLOOKUP(O61,$CI$8:$CJ$31,2)</f>
        <v>#N/A</v>
      </c>
      <c r="P62" s="39" t="e">
        <f>VLOOKUP(P61,$CN$8:$CO$31,2)</f>
        <v>#N/A</v>
      </c>
      <c r="Q62" s="94">
        <f>SUMIF(E62:P62,"&lt;51")</f>
        <v>0</v>
      </c>
      <c r="R62" s="4"/>
      <c r="S62" s="8"/>
      <c r="T62" s="8"/>
      <c r="U62" s="8"/>
      <c r="V62" s="124"/>
      <c r="W62" s="39">
        <f>SUM(S62:V62)</f>
        <v>0</v>
      </c>
      <c r="X62" s="95">
        <f>Q62+W62</f>
        <v>0</v>
      </c>
      <c r="Y62" s="40">
        <f ca="1">RANK($X62,$X$16:$X$276,0)</f>
        <v>14</v>
      </c>
      <c r="Z62" s="99" t="str">
        <f>IF($X62&gt;$AC$23,"BLUE",(IF($X62&gt;$AD$23,"RED",(IF($X62&gt;0,"WHITE","")))))</f>
        <v/>
      </c>
      <c r="AA62" s="86"/>
      <c r="AB62" s="2"/>
      <c r="AC62" s="2"/>
      <c r="AD62" s="2"/>
      <c r="AE62" s="2"/>
      <c r="AF62" s="2"/>
      <c r="AG62" s="2"/>
      <c r="AH62" s="2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2"/>
      <c r="AT62" s="2"/>
      <c r="AU62" s="2">
        <v>4231</v>
      </c>
      <c r="AV62" s="35">
        <f t="shared" ca="1" si="14"/>
        <v>40</v>
      </c>
      <c r="AW62" s="45"/>
      <c r="AX62" s="2"/>
      <c r="AY62" s="2"/>
      <c r="AZ62" s="2">
        <v>4231</v>
      </c>
      <c r="BA62" s="35">
        <f t="shared" ca="1" si="15"/>
        <v>47</v>
      </c>
      <c r="BB62" s="45"/>
      <c r="BC62" s="2"/>
      <c r="BD62" s="2"/>
      <c r="BE62" s="2">
        <v>4231</v>
      </c>
      <c r="BF62" s="35">
        <f t="shared" ca="1" si="16"/>
        <v>43</v>
      </c>
      <c r="BG62" s="45"/>
      <c r="BH62" s="2"/>
      <c r="BI62" s="2"/>
      <c r="BJ62" s="2">
        <v>4231</v>
      </c>
      <c r="BK62" s="35">
        <f t="shared" ca="1" si="17"/>
        <v>47</v>
      </c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</row>
    <row r="63" spans="1:9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93"/>
      <c r="Q63" s="27"/>
      <c r="R63" s="1"/>
      <c r="S63" s="103"/>
      <c r="T63" s="16"/>
      <c r="U63" s="16"/>
      <c r="V63" s="79"/>
      <c r="W63" s="1"/>
      <c r="X63" s="29"/>
      <c r="Y63" s="38"/>
      <c r="Z63" s="98"/>
      <c r="AA63" s="57" t="s">
        <v>29</v>
      </c>
      <c r="AB63" s="2"/>
      <c r="AC63" s="2"/>
      <c r="AD63" s="2"/>
      <c r="AE63" s="2"/>
      <c r="AF63" s="2"/>
      <c r="AG63" s="2"/>
      <c r="AH63" s="2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2"/>
      <c r="AT63" s="2"/>
      <c r="AU63" s="2">
        <v>4312</v>
      </c>
      <c r="AV63" s="35">
        <f t="shared" ca="1" si="14"/>
        <v>43</v>
      </c>
      <c r="AW63" s="45"/>
      <c r="AX63" s="2"/>
      <c r="AY63" s="2"/>
      <c r="AZ63" s="2">
        <v>4312</v>
      </c>
      <c r="BA63" s="35">
        <f t="shared" ca="1" si="15"/>
        <v>43</v>
      </c>
      <c r="BB63" s="45"/>
      <c r="BC63" s="2"/>
      <c r="BD63" s="2"/>
      <c r="BE63" s="2">
        <v>4312</v>
      </c>
      <c r="BF63" s="35">
        <f t="shared" ca="1" si="16"/>
        <v>40</v>
      </c>
      <c r="BG63" s="45"/>
      <c r="BH63" s="2"/>
      <c r="BI63" s="2"/>
      <c r="BJ63" s="2">
        <v>4312</v>
      </c>
      <c r="BK63" s="35">
        <f t="shared" ca="1" si="17"/>
        <v>48</v>
      </c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</row>
    <row r="64" spans="1:93" ht="13.8" thickBot="1" x14ac:dyDescent="0.3">
      <c r="A64" s="101"/>
      <c r="B64" s="17"/>
      <c r="C64" s="17"/>
      <c r="D64" s="17"/>
      <c r="E64" s="39" t="e">
        <f>VLOOKUP(E63,AK$8:AL$31,2)</f>
        <v>#N/A</v>
      </c>
      <c r="F64" s="39" t="e">
        <f>VLOOKUP(F63,$AP$8:$AQ$31,2)</f>
        <v>#N/A</v>
      </c>
      <c r="G64" s="39" t="e">
        <f>VLOOKUP(G63,$AU$8:$AV$31,2)</f>
        <v>#N/A</v>
      </c>
      <c r="H64" s="39" t="e">
        <f>VLOOKUP(H63,$AZ$8:$BA$31,2)</f>
        <v>#N/A</v>
      </c>
      <c r="I64" s="39" t="e">
        <f>VLOOKUP(I63,$BE$8:$BF$31,2)</f>
        <v>#N/A</v>
      </c>
      <c r="J64" s="39" t="e">
        <f>VLOOKUP(J63,$BJ$8:$BK$31,2)</f>
        <v>#N/A</v>
      </c>
      <c r="K64" s="39" t="e">
        <f>VLOOKUP(K63,$BO$8:$BP$31,2)</f>
        <v>#N/A</v>
      </c>
      <c r="L64" s="39" t="e">
        <f>VLOOKUP(L63,$BT$8:$BU$31,2)</f>
        <v>#N/A</v>
      </c>
      <c r="M64" s="39" t="e">
        <f>VLOOKUP(M63,$BY$8:$BZ$31,2)</f>
        <v>#N/A</v>
      </c>
      <c r="N64" s="39" t="e">
        <f>VLOOKUP(N63,$CD$8:$CE$31,2)</f>
        <v>#N/A</v>
      </c>
      <c r="O64" s="39" t="e">
        <f>VLOOKUP(O63,$CI$8:$CJ$31,2)</f>
        <v>#N/A</v>
      </c>
      <c r="P64" s="39" t="e">
        <f>VLOOKUP(P63,$CN$8:$CO$31,2)</f>
        <v>#N/A</v>
      </c>
      <c r="Q64" s="94">
        <f>SUMIF(E64:P64,"&lt;51")</f>
        <v>0</v>
      </c>
      <c r="R64" s="4"/>
      <c r="S64" s="123"/>
      <c r="T64" s="8"/>
      <c r="U64" s="8"/>
      <c r="V64" s="124"/>
      <c r="W64" s="95">
        <f>SUM(S64:V64)</f>
        <v>0</v>
      </c>
      <c r="X64" s="95">
        <f>Q64+W64</f>
        <v>0</v>
      </c>
      <c r="Y64" s="40">
        <f ca="1">RANK($X64,$X$16:$X$276,0)</f>
        <v>14</v>
      </c>
      <c r="Z64" s="99" t="str">
        <f>IF($X64&gt;$AC$23,"BLUE",(IF($X64&gt;$AD$23,"RED",(IF($X64&gt;0,"WHITE","")))))</f>
        <v/>
      </c>
      <c r="AA64" s="9" t="e">
        <f>SUM(X49:X64)/COUNTA(A49:A64)</f>
        <v>#DIV/0!</v>
      </c>
      <c r="AB64" s="2"/>
      <c r="AC64" s="2"/>
      <c r="AD64" s="2"/>
      <c r="AE64" s="2"/>
      <c r="AF64" s="2"/>
      <c r="AG64" s="2"/>
      <c r="AH64" s="2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2"/>
      <c r="AT64" s="2"/>
      <c r="AU64" s="2">
        <v>4321</v>
      </c>
      <c r="AV64" s="35">
        <f t="shared" ca="1" si="14"/>
        <v>41</v>
      </c>
      <c r="AW64" s="45"/>
      <c r="AX64" s="2"/>
      <c r="AY64" s="2"/>
      <c r="AZ64" s="2">
        <v>4321</v>
      </c>
      <c r="BA64" s="35">
        <f t="shared" ca="1" si="15"/>
        <v>46</v>
      </c>
      <c r="BB64" s="45"/>
      <c r="BC64" s="2"/>
      <c r="BD64" s="2"/>
      <c r="BE64" s="2">
        <v>4321</v>
      </c>
      <c r="BF64" s="35">
        <f t="shared" ca="1" si="16"/>
        <v>41</v>
      </c>
      <c r="BG64" s="45"/>
      <c r="BH64" s="2"/>
      <c r="BI64" s="2"/>
      <c r="BJ64" s="2">
        <v>4321</v>
      </c>
      <c r="BK64" s="35">
        <f t="shared" ca="1" si="17"/>
        <v>49</v>
      </c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</row>
    <row r="65" spans="1:93" x14ac:dyDescent="0.25">
      <c r="A65" s="10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2"/>
      <c r="R65" s="18"/>
      <c r="S65" s="12"/>
      <c r="T65" s="12"/>
      <c r="U65" s="12"/>
      <c r="V65" s="16"/>
      <c r="W65" s="111"/>
      <c r="X65" s="111"/>
      <c r="Y65" s="115"/>
      <c r="Z65" s="113"/>
      <c r="AA65" s="114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</row>
    <row r="66" spans="1:9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0"/>
      <c r="R66" s="1"/>
      <c r="S66" s="122"/>
      <c r="T66" s="16"/>
      <c r="U66" s="16"/>
      <c r="V66" s="126"/>
      <c r="W66" s="1"/>
      <c r="X66" s="28"/>
      <c r="Y66" s="38"/>
      <c r="Z66" s="68"/>
      <c r="AA66" s="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</row>
    <row r="67" spans="1:93" ht="13.8" thickBot="1" x14ac:dyDescent="0.3">
      <c r="A67" s="101"/>
      <c r="B67" s="17"/>
      <c r="C67" s="17"/>
      <c r="D67" s="17"/>
      <c r="E67" s="39" t="e">
        <f>VLOOKUP(E66,AK$8:AL$31,2)</f>
        <v>#N/A</v>
      </c>
      <c r="F67" s="39" t="e">
        <f>VLOOKUP(F66,$AP$8:$AQ$31,2)</f>
        <v>#N/A</v>
      </c>
      <c r="G67" s="39" t="e">
        <f>VLOOKUP(G66,$AU$8:$AV$31,2)</f>
        <v>#N/A</v>
      </c>
      <c r="H67" s="39" t="e">
        <f>VLOOKUP(H66,$AZ$8:$BA$31,2)</f>
        <v>#N/A</v>
      </c>
      <c r="I67" s="39" t="e">
        <f>VLOOKUP(I66,$BE$8:$BF$31,2)</f>
        <v>#N/A</v>
      </c>
      <c r="J67" s="39" t="e">
        <f>VLOOKUP(J66,$BJ$8:$BK$31,2)</f>
        <v>#N/A</v>
      </c>
      <c r="K67" s="39" t="e">
        <f>VLOOKUP(K66,$BO$8:$BP$31,2)</f>
        <v>#N/A</v>
      </c>
      <c r="L67" s="39" t="e">
        <f>VLOOKUP(L66,$BT$8:$BU$31,2)</f>
        <v>#N/A</v>
      </c>
      <c r="M67" s="39" t="e">
        <f>VLOOKUP(M66,$BY$8:$BZ$31,2)</f>
        <v>#N/A</v>
      </c>
      <c r="N67" s="39" t="e">
        <f>VLOOKUP(N66,$CD$8:$CE$31,2)</f>
        <v>#N/A</v>
      </c>
      <c r="O67" s="39" t="e">
        <f>VLOOKUP(O66,$CI$8:$CJ$31,2)</f>
        <v>#N/A</v>
      </c>
      <c r="P67" s="39" t="e">
        <f>VLOOKUP(P66,$CN$8:$CO$31,2)</f>
        <v>#N/A</v>
      </c>
      <c r="Q67" s="94">
        <f>SUMIF(E67:P67,"&lt;51")</f>
        <v>0</v>
      </c>
      <c r="R67" s="4"/>
      <c r="S67" s="8"/>
      <c r="T67" s="8"/>
      <c r="U67" s="8"/>
      <c r="V67" s="8"/>
      <c r="W67" s="39">
        <f>SUM(S67:V67)</f>
        <v>0</v>
      </c>
      <c r="X67" s="95">
        <f>Q67+W67</f>
        <v>0</v>
      </c>
      <c r="Y67" s="40">
        <f ca="1">RANK($X67,$X$16:$X$276,0)</f>
        <v>14</v>
      </c>
      <c r="Z67" s="99" t="str">
        <f>IF($X67&gt;$AC$23,"BLUE",(IF($X67&gt;$AD$23,"RED",(IF($X67&gt;0,"WHITE","")))))</f>
        <v/>
      </c>
      <c r="AA67" s="86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</row>
    <row r="68" spans="1:9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93"/>
      <c r="Q68" s="27"/>
      <c r="R68" s="1"/>
      <c r="S68" s="12"/>
      <c r="T68" s="12"/>
      <c r="U68" s="12"/>
      <c r="V68" s="79"/>
      <c r="W68" s="1"/>
      <c r="X68" s="29"/>
      <c r="Y68" s="38"/>
      <c r="Z68" s="98"/>
      <c r="AA68" s="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</row>
    <row r="69" spans="1:93" ht="13.8" thickBot="1" x14ac:dyDescent="0.3">
      <c r="A69" s="101"/>
      <c r="B69" s="17"/>
      <c r="C69" s="17"/>
      <c r="D69" s="17"/>
      <c r="E69" s="39" t="e">
        <f>VLOOKUP(E68,AK$8:AL$31,2)</f>
        <v>#N/A</v>
      </c>
      <c r="F69" s="39" t="e">
        <f>VLOOKUP(F68,$AP$8:$AQ$31,2)</f>
        <v>#N/A</v>
      </c>
      <c r="G69" s="39" t="e">
        <f>VLOOKUP(G68,$AU$8:$AV$31,2)</f>
        <v>#N/A</v>
      </c>
      <c r="H69" s="39" t="e">
        <f>VLOOKUP(H68,$AZ$8:$BA$31,2)</f>
        <v>#N/A</v>
      </c>
      <c r="I69" s="39" t="e">
        <f>VLOOKUP(I68,$BE$8:$BF$31,2)</f>
        <v>#N/A</v>
      </c>
      <c r="J69" s="39" t="e">
        <f>VLOOKUP(J68,$BJ$8:$BK$31,2)</f>
        <v>#N/A</v>
      </c>
      <c r="K69" s="39" t="e">
        <f>VLOOKUP(K68,$BO$8:$BP$31,2)</f>
        <v>#N/A</v>
      </c>
      <c r="L69" s="39" t="e">
        <f>VLOOKUP(L68,$BT$8:$BU$31,2)</f>
        <v>#N/A</v>
      </c>
      <c r="M69" s="39" t="e">
        <f>VLOOKUP(M68,$BY$8:$BZ$31,2)</f>
        <v>#N/A</v>
      </c>
      <c r="N69" s="39" t="e">
        <f>VLOOKUP(N68,$CD$8:$CE$31,2)</f>
        <v>#N/A</v>
      </c>
      <c r="O69" s="39" t="e">
        <f>VLOOKUP(O68,$CI$8:$CJ$31,2)</f>
        <v>#N/A</v>
      </c>
      <c r="P69" s="39" t="e">
        <f>VLOOKUP(P68,$CN$8:$CO$31,2)</f>
        <v>#N/A</v>
      </c>
      <c r="Q69" s="94">
        <f>SUMIF(E69:P69,"&lt;51")</f>
        <v>0</v>
      </c>
      <c r="R69" s="4"/>
      <c r="S69" s="8"/>
      <c r="T69" s="8"/>
      <c r="U69" s="8"/>
      <c r="V69" s="8"/>
      <c r="W69" s="39">
        <f>SUM(S69:V69)</f>
        <v>0</v>
      </c>
      <c r="X69" s="95">
        <f>Q69+W69</f>
        <v>0</v>
      </c>
      <c r="Y69" s="40">
        <f ca="1">RANK($X69,$X$16:$X$276,0)</f>
        <v>14</v>
      </c>
      <c r="Z69" s="99" t="str">
        <f>IF($X69&gt;$AC$23,"BLUE",(IF($X69&gt;$AD$23,"RED",(IF($X69&gt;0,"WHITE","")))))</f>
        <v/>
      </c>
      <c r="AA69" s="9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</row>
    <row r="70" spans="1:9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93"/>
      <c r="Q70" s="27"/>
      <c r="R70" s="1"/>
      <c r="S70" s="12"/>
      <c r="T70" s="12"/>
      <c r="U70" s="12"/>
      <c r="V70" s="79"/>
      <c r="W70" s="1"/>
      <c r="X70" s="29"/>
      <c r="Y70" s="38"/>
      <c r="Z70" s="98"/>
      <c r="AA70" s="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</row>
    <row r="71" spans="1:93" ht="13.8" thickBot="1" x14ac:dyDescent="0.3">
      <c r="A71" s="101"/>
      <c r="B71" s="17"/>
      <c r="C71" s="17"/>
      <c r="D71" s="17"/>
      <c r="E71" s="39" t="e">
        <f>VLOOKUP(E70,AK$8:AL$31,2)</f>
        <v>#N/A</v>
      </c>
      <c r="F71" s="39" t="e">
        <f>VLOOKUP(F70,$AP$8:$AQ$31,2)</f>
        <v>#N/A</v>
      </c>
      <c r="G71" s="39" t="e">
        <f>VLOOKUP(G70,$AU$8:$AV$31,2)</f>
        <v>#N/A</v>
      </c>
      <c r="H71" s="39" t="e">
        <f>VLOOKUP(H70,$AZ$8:$BA$31,2)</f>
        <v>#N/A</v>
      </c>
      <c r="I71" s="39" t="e">
        <f>VLOOKUP(I70,$BE$8:$BF$31,2)</f>
        <v>#N/A</v>
      </c>
      <c r="J71" s="39" t="e">
        <f>VLOOKUP(J70,$BJ$8:$BK$31,2)</f>
        <v>#N/A</v>
      </c>
      <c r="K71" s="39" t="e">
        <f>VLOOKUP(K70,$BO$8:$BP$31,2)</f>
        <v>#N/A</v>
      </c>
      <c r="L71" s="39" t="e">
        <f>VLOOKUP(L70,$BT$8:$BU$31,2)</f>
        <v>#N/A</v>
      </c>
      <c r="M71" s="39" t="e">
        <f>VLOOKUP(M70,$BY$8:$BZ$31,2)</f>
        <v>#N/A</v>
      </c>
      <c r="N71" s="39" t="e">
        <f>VLOOKUP(N70,$CD$8:$CE$31,2)</f>
        <v>#N/A</v>
      </c>
      <c r="O71" s="39" t="e">
        <f>VLOOKUP(O70,$CI$8:$CJ$31,2)</f>
        <v>#N/A</v>
      </c>
      <c r="P71" s="39" t="e">
        <f>VLOOKUP(P70,$CN$8:$CO$31,2)</f>
        <v>#N/A</v>
      </c>
      <c r="Q71" s="94">
        <f>SUMIF(E71:P71,"&lt;51")</f>
        <v>0</v>
      </c>
      <c r="R71" s="4"/>
      <c r="S71" s="8"/>
      <c r="T71" s="8"/>
      <c r="U71" s="8"/>
      <c r="V71" s="8"/>
      <c r="W71" s="39">
        <f>SUM(S71:V71)</f>
        <v>0</v>
      </c>
      <c r="X71" s="95">
        <f>Q71+W71</f>
        <v>0</v>
      </c>
      <c r="Y71" s="40">
        <f ca="1">RANK($X71,$X$16:$X$276,0)</f>
        <v>14</v>
      </c>
      <c r="Z71" s="99" t="str">
        <f>IF($X71&gt;$AC$23,"BLUE",(IF($X71&gt;$AD$23,"RED",(IF($X71&gt;0,"WHITE","")))))</f>
        <v/>
      </c>
      <c r="AA71" s="86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</row>
    <row r="72" spans="1:9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93"/>
      <c r="Q72" s="27"/>
      <c r="R72" s="1"/>
      <c r="S72" s="12"/>
      <c r="T72" s="12"/>
      <c r="U72" s="12"/>
      <c r="V72" s="79"/>
      <c r="W72" s="1"/>
      <c r="X72" s="29"/>
      <c r="Y72" s="38"/>
      <c r="Z72" s="98"/>
      <c r="AA72" s="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</row>
    <row r="73" spans="1:93" ht="13.8" thickBot="1" x14ac:dyDescent="0.3">
      <c r="A73" s="101"/>
      <c r="B73" s="17"/>
      <c r="C73" s="17"/>
      <c r="D73" s="17"/>
      <c r="E73" s="39" t="e">
        <f>VLOOKUP(E72,AK$8:AL$31,2)</f>
        <v>#N/A</v>
      </c>
      <c r="F73" s="39" t="e">
        <f>VLOOKUP(F72,$AP$8:$AQ$31,2)</f>
        <v>#N/A</v>
      </c>
      <c r="G73" s="39" t="e">
        <f>VLOOKUP(G72,$AU$8:$AV$31,2)</f>
        <v>#N/A</v>
      </c>
      <c r="H73" s="39" t="e">
        <f>VLOOKUP(H72,$AZ$8:$BA$31,2)</f>
        <v>#N/A</v>
      </c>
      <c r="I73" s="39" t="e">
        <f>VLOOKUP(I72,$BE$8:$BF$31,2)</f>
        <v>#N/A</v>
      </c>
      <c r="J73" s="39" t="e">
        <f>VLOOKUP(J72,$BJ$8:$BK$31,2)</f>
        <v>#N/A</v>
      </c>
      <c r="K73" s="39" t="e">
        <f>VLOOKUP(K72,$BO$8:$BP$31,2)</f>
        <v>#N/A</v>
      </c>
      <c r="L73" s="39" t="e">
        <f>VLOOKUP(L72,$BT$8:$BU$31,2)</f>
        <v>#N/A</v>
      </c>
      <c r="M73" s="39" t="e">
        <f>VLOOKUP(M72,$BY$8:$BZ$31,2)</f>
        <v>#N/A</v>
      </c>
      <c r="N73" s="39" t="e">
        <f>VLOOKUP(N72,$CD$8:$CE$31,2)</f>
        <v>#N/A</v>
      </c>
      <c r="O73" s="39" t="e">
        <f>VLOOKUP(O72,$CI$8:$CJ$31,2)</f>
        <v>#N/A</v>
      </c>
      <c r="P73" s="39" t="e">
        <f>VLOOKUP(P72,$CN$8:$CO$31,2)</f>
        <v>#N/A</v>
      </c>
      <c r="Q73" s="94">
        <f>SUMIF(E73:P73,"&lt;51")</f>
        <v>0</v>
      </c>
      <c r="R73" s="4"/>
      <c r="S73" s="8"/>
      <c r="T73" s="8"/>
      <c r="U73" s="8"/>
      <c r="V73" s="8"/>
      <c r="W73" s="39">
        <f>SUM(S73:V73)</f>
        <v>0</v>
      </c>
      <c r="X73" s="95">
        <f>Q73+W73</f>
        <v>0</v>
      </c>
      <c r="Y73" s="40">
        <f ca="1">RANK($X73,$X$16:$X$276,0)</f>
        <v>14</v>
      </c>
      <c r="Z73" s="99" t="str">
        <f>IF($X73&gt;$AC$23,"BLUE",(IF($X73&gt;$AD$23,"RED",(IF($X73&gt;0,"WHITE","")))))</f>
        <v/>
      </c>
      <c r="AA73" s="9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</row>
    <row r="74" spans="1:93" x14ac:dyDescent="0.25">
      <c r="A74" s="71"/>
      <c r="B74" s="71"/>
      <c r="C74" s="71"/>
      <c r="D74" s="7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93"/>
      <c r="Q74" s="27"/>
      <c r="R74" s="1"/>
      <c r="S74" s="12"/>
      <c r="T74" s="12"/>
      <c r="U74" s="12"/>
      <c r="V74" s="79"/>
      <c r="W74" s="1"/>
      <c r="X74" s="29"/>
      <c r="Y74" s="38"/>
      <c r="Z74" s="98"/>
      <c r="AA74" s="57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</row>
    <row r="75" spans="1:93" ht="13.8" thickBot="1" x14ac:dyDescent="0.3">
      <c r="A75" s="127"/>
      <c r="B75" s="128"/>
      <c r="C75" s="128"/>
      <c r="D75" s="128"/>
      <c r="E75" s="42" t="e">
        <f>VLOOKUP(E74,AK$8:AL$31,2)</f>
        <v>#N/A</v>
      </c>
      <c r="F75" s="42" t="e">
        <f>VLOOKUP(F74,$AP$8:$AQ$31,2)</f>
        <v>#N/A</v>
      </c>
      <c r="G75" s="42" t="e">
        <f>VLOOKUP(G74,$AU$8:$AV$31,2)</f>
        <v>#N/A</v>
      </c>
      <c r="H75" s="42" t="e">
        <f>VLOOKUP(H74,$AZ$8:$BA$31,2)</f>
        <v>#N/A</v>
      </c>
      <c r="I75" s="42" t="e">
        <f>VLOOKUP(I74,$BE$8:$BF$31,2)</f>
        <v>#N/A</v>
      </c>
      <c r="J75" s="42" t="e">
        <f>VLOOKUP(J74,$BJ$8:$BK$31,2)</f>
        <v>#N/A</v>
      </c>
      <c r="K75" s="42" t="e">
        <f>VLOOKUP(K74,$BO$8:$BP$31,2)</f>
        <v>#N/A</v>
      </c>
      <c r="L75" s="42" t="e">
        <f>VLOOKUP(L74,$BT$8:$BU$31,2)</f>
        <v>#N/A</v>
      </c>
      <c r="M75" s="42" t="e">
        <f>VLOOKUP(M74,$BY$8:$BZ$31,2)</f>
        <v>#N/A</v>
      </c>
      <c r="N75" s="42" t="e">
        <f>VLOOKUP(N74,$CD$8:$CE$31,2)</f>
        <v>#N/A</v>
      </c>
      <c r="O75" s="42" t="e">
        <f>VLOOKUP(O74,$CI$8:$CJ$31,2)</f>
        <v>#N/A</v>
      </c>
      <c r="P75" s="42" t="e">
        <f>VLOOKUP(P74,$CN$8:$CO$31,2)</f>
        <v>#N/A</v>
      </c>
      <c r="Q75" s="94">
        <f>SUMIF(E75:P75,"&lt;51")</f>
        <v>0</v>
      </c>
      <c r="R75" s="4"/>
      <c r="S75" s="8"/>
      <c r="T75" s="8"/>
      <c r="U75" s="8"/>
      <c r="V75" s="8"/>
      <c r="W75" s="39">
        <f>SUM(S75:V75)</f>
        <v>0</v>
      </c>
      <c r="X75" s="95">
        <f>Q75+W75</f>
        <v>0</v>
      </c>
      <c r="Y75" s="40">
        <f ca="1">RANK($X75,$X$16:$X$276,0)</f>
        <v>14</v>
      </c>
      <c r="Z75" s="99" t="str">
        <f>IF($X75&gt;$AC$23,"BLUE",(IF($X75&gt;$AD$23,"RED",(IF($X75&gt;0,"WHITE","")))))</f>
        <v/>
      </c>
      <c r="AA75" s="8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</row>
    <row r="76" spans="1:9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93"/>
      <c r="Q76" s="150"/>
      <c r="R76" s="58" t="s">
        <v>1</v>
      </c>
      <c r="S76" s="12"/>
      <c r="T76" s="12"/>
      <c r="U76" s="12"/>
      <c r="V76" s="79"/>
      <c r="W76" s="83"/>
      <c r="X76" s="130"/>
      <c r="Y76" s="38"/>
      <c r="Z76" s="98"/>
      <c r="AA76" s="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</row>
    <row r="77" spans="1:93" ht="13.8" thickBot="1" x14ac:dyDescent="0.3">
      <c r="A77" s="101"/>
      <c r="B77" s="17"/>
      <c r="C77" s="17"/>
      <c r="D77" s="17"/>
      <c r="E77" s="39" t="e">
        <f>VLOOKUP(E76,AK$8:AL$31,2)</f>
        <v>#N/A</v>
      </c>
      <c r="F77" s="39" t="e">
        <f>VLOOKUP(F76,$AP$8:$AQ$31,2)</f>
        <v>#N/A</v>
      </c>
      <c r="G77" s="39" t="e">
        <f>VLOOKUP(G76,$AU$8:$AV$31,2)</f>
        <v>#N/A</v>
      </c>
      <c r="H77" s="39" t="e">
        <f>VLOOKUP(H76,$AZ$8:$BA$31,2)</f>
        <v>#N/A</v>
      </c>
      <c r="I77" s="39" t="e">
        <f>VLOOKUP(I76,$BE$8:$BF$31,2)</f>
        <v>#N/A</v>
      </c>
      <c r="J77" s="39" t="e">
        <f>VLOOKUP(J76,$BJ$8:$BK$31,2)</f>
        <v>#N/A</v>
      </c>
      <c r="K77" s="39" t="e">
        <f>VLOOKUP(K76,$BO$8:$BP$31,2)</f>
        <v>#N/A</v>
      </c>
      <c r="L77" s="39" t="e">
        <f>VLOOKUP(L76,$BT$8:$BU$31,2)</f>
        <v>#N/A</v>
      </c>
      <c r="M77" s="39" t="e">
        <f>VLOOKUP(M76,$BY$8:$BZ$31,2)</f>
        <v>#N/A</v>
      </c>
      <c r="N77" s="39" t="e">
        <f>VLOOKUP(N76,$CD$8:$CE$31,2)</f>
        <v>#N/A</v>
      </c>
      <c r="O77" s="39" t="e">
        <f>VLOOKUP(O76,$CI$8:$CJ$31,2)</f>
        <v>#N/A</v>
      </c>
      <c r="P77" s="39" t="e">
        <f>VLOOKUP(P76,$CN$8:$CO$31,2)</f>
        <v>#N/A</v>
      </c>
      <c r="Q77" s="94">
        <f>SUMIF(E77:P77,"&lt;51")</f>
        <v>0</v>
      </c>
      <c r="R77" s="129">
        <f>SUM(R16:R76)/$B$252</f>
        <v>0</v>
      </c>
      <c r="S77" s="8"/>
      <c r="T77" s="8"/>
      <c r="U77" s="8"/>
      <c r="V77" s="8"/>
      <c r="W77" s="39">
        <f>SUM(S77:V77)</f>
        <v>0</v>
      </c>
      <c r="X77" s="95">
        <f>Q77+W77</f>
        <v>0</v>
      </c>
      <c r="Y77" s="40">
        <f ca="1">RANK($X77,$X$16:$X$276,0)</f>
        <v>14</v>
      </c>
      <c r="Z77" s="99" t="str">
        <f>IF($X77&gt;$AC$23,"BLUE",(IF($X77&gt;$AD$23,"RED",(IF($X77&gt;0,"WHITE","")))))</f>
        <v/>
      </c>
      <c r="AA77" s="86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</row>
    <row r="78" spans="1:9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93"/>
      <c r="Q78" s="27"/>
      <c r="R78" s="2"/>
      <c r="S78" s="12"/>
      <c r="T78" s="12"/>
      <c r="U78" s="12"/>
      <c r="V78" s="79"/>
      <c r="W78" s="1"/>
      <c r="X78" s="29"/>
      <c r="Y78" s="38"/>
      <c r="Z78" s="98"/>
      <c r="AA78" s="6"/>
      <c r="AB78" s="2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</row>
    <row r="79" spans="1:93" ht="13.8" thickBot="1" x14ac:dyDescent="0.3">
      <c r="A79" s="101"/>
      <c r="B79" s="17"/>
      <c r="C79" s="17"/>
      <c r="D79" s="17"/>
      <c r="E79" s="39" t="e">
        <f>VLOOKUP(E78,AK$8:AL$31,2)</f>
        <v>#N/A</v>
      </c>
      <c r="F79" s="39" t="e">
        <f>VLOOKUP(F78,$AP$8:$AQ$31,2)</f>
        <v>#N/A</v>
      </c>
      <c r="G79" s="39" t="e">
        <f>VLOOKUP(G78,$AU$8:$AV$31,2)</f>
        <v>#N/A</v>
      </c>
      <c r="H79" s="39" t="e">
        <f>VLOOKUP(H78,$AZ$8:$BA$31,2)</f>
        <v>#N/A</v>
      </c>
      <c r="I79" s="39" t="e">
        <f>VLOOKUP(I78,$BE$8:$BF$31,2)</f>
        <v>#N/A</v>
      </c>
      <c r="J79" s="39" t="e">
        <f>VLOOKUP(J78,$BJ$8:$BK$31,2)</f>
        <v>#N/A</v>
      </c>
      <c r="K79" s="39" t="e">
        <f>VLOOKUP(K78,$BO$8:$BP$31,2)</f>
        <v>#N/A</v>
      </c>
      <c r="L79" s="39" t="e">
        <f>VLOOKUP(L78,$BT$8:$BU$31,2)</f>
        <v>#N/A</v>
      </c>
      <c r="M79" s="39" t="e">
        <f>VLOOKUP(M78,$BY$8:$BZ$31,2)</f>
        <v>#N/A</v>
      </c>
      <c r="N79" s="39" t="e">
        <f>VLOOKUP(N78,$CD$8:$CE$31,2)</f>
        <v>#N/A</v>
      </c>
      <c r="O79" s="39" t="e">
        <f>VLOOKUP(O78,$CI$8:$CJ$31,2)</f>
        <v>#N/A</v>
      </c>
      <c r="P79" s="39" t="e">
        <f>VLOOKUP(P78,$CN$8:$CO$31,2)</f>
        <v>#N/A</v>
      </c>
      <c r="Q79" s="94">
        <f>SUMIF(E79:P79,"&lt;51")</f>
        <v>0</v>
      </c>
      <c r="R79" s="85"/>
      <c r="S79" s="8"/>
      <c r="T79" s="8"/>
      <c r="U79" s="8"/>
      <c r="V79" s="8"/>
      <c r="W79" s="39">
        <f>SUM(S79:V79)</f>
        <v>0</v>
      </c>
      <c r="X79" s="95">
        <f>Q79+W79</f>
        <v>0</v>
      </c>
      <c r="Y79" s="40">
        <f ca="1">RANK($X79,$X$16:$X$276,0)</f>
        <v>14</v>
      </c>
      <c r="Z79" s="99" t="str">
        <f>IF($X79&gt;$AC$23,"BLUE",(IF($X79&gt;$AD$23,"RED",(IF($X79&gt;0,"WHITE","")))))</f>
        <v/>
      </c>
      <c r="AA79" s="86"/>
      <c r="AB79" s="2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</row>
    <row r="80" spans="1:9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93"/>
      <c r="Q80" s="27"/>
      <c r="R80" s="2"/>
      <c r="S80" s="12"/>
      <c r="T80" s="12"/>
      <c r="U80" s="12"/>
      <c r="V80" s="79"/>
      <c r="W80" s="1"/>
      <c r="X80" s="29"/>
      <c r="Y80" s="38"/>
      <c r="Z80" s="98"/>
      <c r="AA80" s="57" t="s">
        <v>30</v>
      </c>
      <c r="AB80" s="2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</row>
    <row r="81" spans="1:93" ht="13.8" thickBot="1" x14ac:dyDescent="0.3">
      <c r="A81" s="102"/>
      <c r="B81" s="84"/>
      <c r="C81" s="84"/>
      <c r="D81" s="84"/>
      <c r="E81" s="39" t="e">
        <f>VLOOKUP(E80,AK$8:AL$31,2)</f>
        <v>#N/A</v>
      </c>
      <c r="F81" s="39" t="e">
        <f>VLOOKUP(F80,$AP$8:$AQ$31,2)</f>
        <v>#N/A</v>
      </c>
      <c r="G81" s="39" t="e">
        <f>VLOOKUP(G80,$AU$8:$AV$31,2)</f>
        <v>#N/A</v>
      </c>
      <c r="H81" s="39" t="e">
        <f>VLOOKUP(H80,$AZ$8:$BA$31,2)</f>
        <v>#N/A</v>
      </c>
      <c r="I81" s="39" t="e">
        <f>VLOOKUP(I80,$BE$8:$BF$31,2)</f>
        <v>#N/A</v>
      </c>
      <c r="J81" s="39" t="e">
        <f>VLOOKUP(J80,$BJ$8:$BK$31,2)</f>
        <v>#N/A</v>
      </c>
      <c r="K81" s="39" t="e">
        <f>VLOOKUP(K80,$BO$8:$BP$31,2)</f>
        <v>#N/A</v>
      </c>
      <c r="L81" s="39" t="e">
        <f>VLOOKUP(L80,$BT$8:$BU$31,2)</f>
        <v>#N/A</v>
      </c>
      <c r="M81" s="39" t="e">
        <f>VLOOKUP(M80,$BY$8:$BZ$31,2)</f>
        <v>#N/A</v>
      </c>
      <c r="N81" s="39" t="e">
        <f>VLOOKUP(N80,$CD$8:$CE$31,2)</f>
        <v>#N/A</v>
      </c>
      <c r="O81" s="39" t="e">
        <f>VLOOKUP(O80,$CI$8:$CJ$31,2)</f>
        <v>#N/A</v>
      </c>
      <c r="P81" s="39" t="e">
        <f>VLOOKUP(P80,$CN$8:$CO$31,2)</f>
        <v>#N/A</v>
      </c>
      <c r="Q81" s="94">
        <f>SUMIF(E81:P81,"&lt;51")</f>
        <v>0</v>
      </c>
      <c r="R81" s="76"/>
      <c r="S81" s="8"/>
      <c r="T81" s="8"/>
      <c r="U81" s="8"/>
      <c r="V81" s="8"/>
      <c r="W81" s="95">
        <f>SUM(S81:V81)</f>
        <v>0</v>
      </c>
      <c r="X81" s="95">
        <f>Q81+W81</f>
        <v>0</v>
      </c>
      <c r="Y81" s="40">
        <f ca="1">RANK($X81,$X$16:$X$276,0)</f>
        <v>14</v>
      </c>
      <c r="Z81" s="99" t="str">
        <f>IF($X81&gt;$AC$23,"BLUE",(IF($X81&gt;$AD$23,"RED",(IF($X81&gt;0,"WHITE","")))))</f>
        <v/>
      </c>
      <c r="AA81" s="9" t="e">
        <f>SUM(X66:X81)/COUNTA(A66:A81)</f>
        <v>#DIV/0!</v>
      </c>
      <c r="AB81" s="2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</row>
    <row r="82" spans="1:93" x14ac:dyDescent="0.25">
      <c r="A82" s="10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112"/>
      <c r="R82" s="12"/>
      <c r="S82" s="12"/>
      <c r="T82" s="12"/>
      <c r="U82" s="12"/>
      <c r="V82" s="16"/>
      <c r="W82" s="131"/>
      <c r="X82" s="111"/>
      <c r="Y82" s="115"/>
      <c r="Z82" s="113"/>
      <c r="AA82" s="114"/>
      <c r="AB82" s="2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</row>
    <row r="83" spans="1:93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09"/>
      <c r="R83" s="2"/>
      <c r="S83" s="12"/>
      <c r="T83" s="12"/>
      <c r="U83" s="12"/>
      <c r="V83" s="126"/>
      <c r="W83" s="1"/>
      <c r="X83" s="28"/>
      <c r="Y83" s="38"/>
      <c r="Z83" s="68"/>
      <c r="AA83" s="6"/>
      <c r="AB83" s="2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</row>
    <row r="84" spans="1:93" ht="13.8" thickBot="1" x14ac:dyDescent="0.3">
      <c r="A84" s="101"/>
      <c r="B84" s="17"/>
      <c r="C84" s="17"/>
      <c r="D84" s="17"/>
      <c r="E84" s="39" t="e">
        <f>VLOOKUP(E83,AK$8:AL$31,2)</f>
        <v>#N/A</v>
      </c>
      <c r="F84" s="39" t="e">
        <f>VLOOKUP(F83,$AP$8:$AQ$31,2)</f>
        <v>#N/A</v>
      </c>
      <c r="G84" s="39" t="e">
        <f>VLOOKUP(G83,$AU$8:$AV$31,2)</f>
        <v>#N/A</v>
      </c>
      <c r="H84" s="39" t="e">
        <f>VLOOKUP(H83,$AZ$8:$BA$31,2)</f>
        <v>#N/A</v>
      </c>
      <c r="I84" s="39" t="e">
        <f>VLOOKUP(I83,$BE$8:$BF$31,2)</f>
        <v>#N/A</v>
      </c>
      <c r="J84" s="39" t="e">
        <f>VLOOKUP(J83,$BJ$8:$BK$31,2)</f>
        <v>#N/A</v>
      </c>
      <c r="K84" s="39" t="e">
        <f>VLOOKUP(K83,$BO$8:$BP$31,2)</f>
        <v>#N/A</v>
      </c>
      <c r="L84" s="39" t="e">
        <f>VLOOKUP(L83,$BT$8:$BU$31,2)</f>
        <v>#N/A</v>
      </c>
      <c r="M84" s="39" t="e">
        <f>VLOOKUP(M83,$BY$8:$BZ$31,2)</f>
        <v>#N/A</v>
      </c>
      <c r="N84" s="39" t="e">
        <f>VLOOKUP(N83,$CD$8:$CE$31,2)</f>
        <v>#N/A</v>
      </c>
      <c r="O84" s="39" t="e">
        <f>VLOOKUP(O83,$CI$8:$CJ$31,2)</f>
        <v>#N/A</v>
      </c>
      <c r="P84" s="39" t="e">
        <f>VLOOKUP(P83,$CN$8:$CO$31,2)</f>
        <v>#N/A</v>
      </c>
      <c r="Q84" s="94">
        <f>SUMIF(E84:P84,"&lt;51")</f>
        <v>0</v>
      </c>
      <c r="R84" s="85"/>
      <c r="S84" s="8"/>
      <c r="T84" s="8"/>
      <c r="U84" s="8"/>
      <c r="V84" s="8"/>
      <c r="W84" s="39">
        <f>SUM(S84:V84)</f>
        <v>0</v>
      </c>
      <c r="X84" s="95">
        <f>Q84+W84</f>
        <v>0</v>
      </c>
      <c r="Y84" s="40">
        <f ca="1">RANK($X84,$X$16:$X$276,0)</f>
        <v>14</v>
      </c>
      <c r="Z84" s="99" t="str">
        <f>IF($X84&gt;$AC$23,"BLUE",(IF($X84&gt;$AD$23,"RED",(IF($X84&gt;0,"WHITE","")))))</f>
        <v/>
      </c>
      <c r="AA84" s="86"/>
      <c r="AB84" s="2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</row>
    <row r="85" spans="1:9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3"/>
      <c r="Q85" s="27"/>
      <c r="R85" s="2"/>
      <c r="S85" s="12"/>
      <c r="T85" s="12"/>
      <c r="U85" s="12"/>
      <c r="V85" s="79"/>
      <c r="W85" s="1"/>
      <c r="X85" s="29"/>
      <c r="Y85" s="38"/>
      <c r="Z85" s="98"/>
      <c r="AA85" s="6"/>
      <c r="AB85" s="45"/>
      <c r="AC85" s="45"/>
      <c r="AD85" s="45"/>
      <c r="AE85" s="1"/>
      <c r="AF85" s="1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</row>
    <row r="86" spans="1:93" ht="13.8" thickBot="1" x14ac:dyDescent="0.3">
      <c r="A86" s="101"/>
      <c r="B86" s="17"/>
      <c r="C86" s="17"/>
      <c r="D86" s="17"/>
      <c r="E86" s="39" t="e">
        <f>VLOOKUP(E85,AK$8:AL$31,2)</f>
        <v>#N/A</v>
      </c>
      <c r="F86" s="39" t="e">
        <f>VLOOKUP(F85,$AP$8:$AQ$31,2)</f>
        <v>#N/A</v>
      </c>
      <c r="G86" s="39" t="e">
        <f>VLOOKUP(G85,$AU$8:$AV$31,2)</f>
        <v>#N/A</v>
      </c>
      <c r="H86" s="39" t="e">
        <f>VLOOKUP(H85,$AZ$8:$BA$31,2)</f>
        <v>#N/A</v>
      </c>
      <c r="I86" s="39" t="e">
        <f>VLOOKUP(I85,$BE$8:$BF$31,2)</f>
        <v>#N/A</v>
      </c>
      <c r="J86" s="39" t="e">
        <f>VLOOKUP(J85,$BJ$8:$BK$31,2)</f>
        <v>#N/A</v>
      </c>
      <c r="K86" s="39" t="e">
        <f>VLOOKUP(K85,$BO$8:$BP$31,2)</f>
        <v>#N/A</v>
      </c>
      <c r="L86" s="39" t="e">
        <f>VLOOKUP(L85,$BT$8:$BU$31,2)</f>
        <v>#N/A</v>
      </c>
      <c r="M86" s="39" t="e">
        <f>VLOOKUP(M85,$BY$8:$BZ$31,2)</f>
        <v>#N/A</v>
      </c>
      <c r="N86" s="39" t="e">
        <f>VLOOKUP(N85,$CD$8:$CE$31,2)</f>
        <v>#N/A</v>
      </c>
      <c r="O86" s="39" t="e">
        <f>VLOOKUP(O85,$CI$8:$CJ$31,2)</f>
        <v>#N/A</v>
      </c>
      <c r="P86" s="39" t="e">
        <f>VLOOKUP(P85,$CN$8:$CO$31,2)</f>
        <v>#N/A</v>
      </c>
      <c r="Q86" s="94">
        <f>SUMIF(E86:P86,"&lt;51")</f>
        <v>0</v>
      </c>
      <c r="R86" s="85"/>
      <c r="S86" s="8"/>
      <c r="T86" s="8"/>
      <c r="U86" s="8"/>
      <c r="V86" s="8"/>
      <c r="W86" s="39">
        <f>SUM(S86:V86)</f>
        <v>0</v>
      </c>
      <c r="X86" s="95">
        <f>Q86+W86</f>
        <v>0</v>
      </c>
      <c r="Y86" s="40">
        <f ca="1">RANK($X86,$X$16:$X$276,0)</f>
        <v>14</v>
      </c>
      <c r="Z86" s="99" t="str">
        <f>IF($X86&gt;$AC$23,"BLUE",(IF($X86&gt;$AD$23,"RED",(IF($X86&gt;0,"WHITE","")))))</f>
        <v/>
      </c>
      <c r="AA86" s="86"/>
      <c r="AB86" s="45"/>
      <c r="AC86" s="45"/>
      <c r="AD86" s="45"/>
      <c r="AE86" s="1"/>
      <c r="AF86" s="1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</row>
    <row r="87" spans="1:9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93"/>
      <c r="Q87" s="27"/>
      <c r="R87" s="2"/>
      <c r="S87" s="12"/>
      <c r="T87" s="12"/>
      <c r="U87" s="12"/>
      <c r="V87" s="79"/>
      <c r="W87" s="1"/>
      <c r="X87" s="29"/>
      <c r="Y87" s="38"/>
      <c r="Z87" s="98"/>
      <c r="AA87" s="6"/>
      <c r="AB87" s="45"/>
      <c r="AC87" s="45"/>
      <c r="AD87" s="45"/>
      <c r="AE87" s="1"/>
      <c r="AF87" s="1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</row>
    <row r="88" spans="1:93" ht="13.8" thickBot="1" x14ac:dyDescent="0.3">
      <c r="A88" s="101"/>
      <c r="B88" s="17"/>
      <c r="C88" s="17"/>
      <c r="D88" s="17"/>
      <c r="E88" s="39" t="e">
        <f>VLOOKUP(E87,AK$8:AL$31,2)</f>
        <v>#N/A</v>
      </c>
      <c r="F88" s="39" t="e">
        <f>VLOOKUP(F87,$AP$8:$AQ$31,2)</f>
        <v>#N/A</v>
      </c>
      <c r="G88" s="39" t="e">
        <f>VLOOKUP(G87,$AU$8:$AV$31,2)</f>
        <v>#N/A</v>
      </c>
      <c r="H88" s="39" t="e">
        <f>VLOOKUP(H87,$AZ$8:$BA$31,2)</f>
        <v>#N/A</v>
      </c>
      <c r="I88" s="39" t="e">
        <f>VLOOKUP(I87,$BE$8:$BF$31,2)</f>
        <v>#N/A</v>
      </c>
      <c r="J88" s="39" t="e">
        <f>VLOOKUP(J87,$BJ$8:$BK$31,2)</f>
        <v>#N/A</v>
      </c>
      <c r="K88" s="39" t="e">
        <f>VLOOKUP(K87,$BO$8:$BP$31,2)</f>
        <v>#N/A</v>
      </c>
      <c r="L88" s="39" t="e">
        <f>VLOOKUP(L87,$BT$8:$BU$31,2)</f>
        <v>#N/A</v>
      </c>
      <c r="M88" s="39" t="e">
        <f>VLOOKUP(M87,$BY$8:$BZ$31,2)</f>
        <v>#N/A</v>
      </c>
      <c r="N88" s="39" t="e">
        <f>VLOOKUP(N87,$CD$8:$CE$31,2)</f>
        <v>#N/A</v>
      </c>
      <c r="O88" s="39" t="e">
        <f>VLOOKUP(O87,$CI$8:$CJ$31,2)</f>
        <v>#N/A</v>
      </c>
      <c r="P88" s="39" t="e">
        <f>VLOOKUP(P87,$CN$8:$CO$31,2)</f>
        <v>#N/A</v>
      </c>
      <c r="Q88" s="94">
        <f>SUMIF(E88:P88,"&lt;51")</f>
        <v>0</v>
      </c>
      <c r="R88" s="85"/>
      <c r="S88" s="8"/>
      <c r="T88" s="8"/>
      <c r="U88" s="8"/>
      <c r="V88" s="8"/>
      <c r="W88" s="39">
        <f>SUM(S88:V88)</f>
        <v>0</v>
      </c>
      <c r="X88" s="95">
        <f>Q88+W88</f>
        <v>0</v>
      </c>
      <c r="Y88" s="40">
        <f ca="1">RANK($X88,$X$16:$X$276,0)</f>
        <v>14</v>
      </c>
      <c r="Z88" s="99" t="str">
        <f>IF($X88&gt;$AC$23,"BLUE",(IF($X88&gt;$AD$23,"RED",(IF($X88&gt;0,"WHITE","")))))</f>
        <v/>
      </c>
      <c r="AA88" s="86"/>
      <c r="AB88" s="45"/>
      <c r="AC88" s="45"/>
      <c r="AD88" s="45"/>
      <c r="AE88" s="1"/>
      <c r="AF88" s="1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</row>
    <row r="89" spans="1:9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93"/>
      <c r="Q89" s="27"/>
      <c r="R89" s="2"/>
      <c r="S89" s="12"/>
      <c r="T89" s="12"/>
      <c r="U89" s="12"/>
      <c r="V89" s="79"/>
      <c r="W89" s="1"/>
      <c r="X89" s="29"/>
      <c r="Y89" s="38"/>
      <c r="Z89" s="98"/>
      <c r="AA89" s="6"/>
      <c r="AB89" s="2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</row>
    <row r="90" spans="1:93" ht="13.8" thickBot="1" x14ac:dyDescent="0.3">
      <c r="A90" s="101"/>
      <c r="B90" s="17"/>
      <c r="C90" s="17"/>
      <c r="D90" s="17"/>
      <c r="E90" s="39" t="e">
        <f>VLOOKUP(E89,AK$8:AL$31,2)</f>
        <v>#N/A</v>
      </c>
      <c r="F90" s="39" t="e">
        <f>VLOOKUP(F89,$AP$8:$AQ$31,2)</f>
        <v>#N/A</v>
      </c>
      <c r="G90" s="39" t="e">
        <f>VLOOKUP(G89,$AU$8:$AV$31,2)</f>
        <v>#N/A</v>
      </c>
      <c r="H90" s="39" t="e">
        <f>VLOOKUP(H89,$AZ$8:$BA$31,2)</f>
        <v>#N/A</v>
      </c>
      <c r="I90" s="39" t="e">
        <f>VLOOKUP(I89,$BE$8:$BF$31,2)</f>
        <v>#N/A</v>
      </c>
      <c r="J90" s="39" t="e">
        <f>VLOOKUP(J89,$BJ$8:$BK$31,2)</f>
        <v>#N/A</v>
      </c>
      <c r="K90" s="39" t="e">
        <f>VLOOKUP(K89,$BO$8:$BP$31,2)</f>
        <v>#N/A</v>
      </c>
      <c r="L90" s="39" t="e">
        <f>VLOOKUP(L89,$BT$8:$BU$31,2)</f>
        <v>#N/A</v>
      </c>
      <c r="M90" s="39" t="e">
        <f>VLOOKUP(M89,$BY$8:$BZ$31,2)</f>
        <v>#N/A</v>
      </c>
      <c r="N90" s="39" t="e">
        <f>VLOOKUP(N89,$CD$8:$CE$31,2)</f>
        <v>#N/A</v>
      </c>
      <c r="O90" s="39" t="e">
        <f>VLOOKUP(O89,$CI$8:$CJ$31,2)</f>
        <v>#N/A</v>
      </c>
      <c r="P90" s="39" t="e">
        <f>VLOOKUP(P89,$CN$8:$CO$31,2)</f>
        <v>#N/A</v>
      </c>
      <c r="Q90" s="94">
        <f>SUMIF(E90:P90,"&lt;51")</f>
        <v>0</v>
      </c>
      <c r="R90" s="85"/>
      <c r="S90" s="8"/>
      <c r="T90" s="8"/>
      <c r="U90" s="8"/>
      <c r="V90" s="8"/>
      <c r="W90" s="39">
        <f>SUM(S90:V90)</f>
        <v>0</v>
      </c>
      <c r="X90" s="95">
        <f>Q90+W90</f>
        <v>0</v>
      </c>
      <c r="Y90" s="40">
        <f ca="1">RANK($X90,$X$16:$X$276,0)</f>
        <v>14</v>
      </c>
      <c r="Z90" s="99" t="str">
        <f>IF($X90&gt;$AC$23,"BLUE",(IF($X90&gt;$AD$23,"RED",(IF($X90&gt;0,"WHITE","")))))</f>
        <v/>
      </c>
      <c r="AA90" s="86"/>
      <c r="AB90" s="2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</row>
    <row r="91" spans="1:9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93"/>
      <c r="Q91" s="27"/>
      <c r="R91" s="2"/>
      <c r="S91" s="12"/>
      <c r="T91" s="12"/>
      <c r="U91" s="12"/>
      <c r="V91" s="79"/>
      <c r="W91" s="1"/>
      <c r="X91" s="29"/>
      <c r="Y91" s="38"/>
      <c r="Z91" s="98"/>
      <c r="AA91" s="6"/>
      <c r="AB91" s="2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</row>
    <row r="92" spans="1:93" ht="13.8" thickBot="1" x14ac:dyDescent="0.3">
      <c r="A92" s="101"/>
      <c r="B92" s="17"/>
      <c r="C92" s="17"/>
      <c r="D92" s="17"/>
      <c r="E92" s="39" t="e">
        <f>VLOOKUP(E91,AK$8:AL$31,2)</f>
        <v>#N/A</v>
      </c>
      <c r="F92" s="39" t="e">
        <f>VLOOKUP(F91,$AP$8:$AQ$31,2)</f>
        <v>#N/A</v>
      </c>
      <c r="G92" s="39" t="e">
        <f>VLOOKUP(G91,$AU$8:$AV$31,2)</f>
        <v>#N/A</v>
      </c>
      <c r="H92" s="39" t="e">
        <f>VLOOKUP(H91,$AZ$8:$BA$31,2)</f>
        <v>#N/A</v>
      </c>
      <c r="I92" s="39" t="e">
        <f>VLOOKUP(I91,$BE$8:$BF$31,2)</f>
        <v>#N/A</v>
      </c>
      <c r="J92" s="39" t="e">
        <f>VLOOKUP(J91,$BJ$8:$BK$31,2)</f>
        <v>#N/A</v>
      </c>
      <c r="K92" s="39" t="e">
        <f>VLOOKUP(K91,$BO$8:$BP$31,2)</f>
        <v>#N/A</v>
      </c>
      <c r="L92" s="39" t="e">
        <f>VLOOKUP(L91,$BT$8:$BU$31,2)</f>
        <v>#N/A</v>
      </c>
      <c r="M92" s="39" t="e">
        <f>VLOOKUP(M91,$BY$8:$BZ$31,2)</f>
        <v>#N/A</v>
      </c>
      <c r="N92" s="39" t="e">
        <f>VLOOKUP(N91,$CD$8:$CE$31,2)</f>
        <v>#N/A</v>
      </c>
      <c r="O92" s="39" t="e">
        <f>VLOOKUP(O91,$CI$8:$CJ$31,2)</f>
        <v>#N/A</v>
      </c>
      <c r="P92" s="39" t="e">
        <f>VLOOKUP(P91,$CN$8:$CO$31,2)</f>
        <v>#N/A</v>
      </c>
      <c r="Q92" s="94">
        <f>SUMIF(E92:P92,"&lt;51")</f>
        <v>0</v>
      </c>
      <c r="R92" s="85"/>
      <c r="S92" s="8"/>
      <c r="T92" s="8"/>
      <c r="U92" s="8"/>
      <c r="V92" s="8"/>
      <c r="W92" s="39">
        <f>SUM(S92:V92)</f>
        <v>0</v>
      </c>
      <c r="X92" s="95">
        <f>Q92+W92</f>
        <v>0</v>
      </c>
      <c r="Y92" s="40">
        <f ca="1">RANK($X92,$X$16:$X$276,0)</f>
        <v>14</v>
      </c>
      <c r="Z92" s="99" t="str">
        <f>IF($X92&gt;$AC$23,"BLUE",(IF($X92&gt;$AD$23,"RED",(IF($X92&gt;0,"WHITE","")))))</f>
        <v/>
      </c>
      <c r="AA92" s="86"/>
      <c r="AB92" s="2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</row>
    <row r="93" spans="1:9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93"/>
      <c r="Q93" s="27"/>
      <c r="R93" s="2"/>
      <c r="S93" s="12"/>
      <c r="T93" s="12"/>
      <c r="U93" s="12"/>
      <c r="V93" s="79"/>
      <c r="W93" s="1"/>
      <c r="X93" s="29"/>
      <c r="Y93" s="38"/>
      <c r="Z93" s="98"/>
      <c r="AA93" s="6"/>
      <c r="AB93" s="2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</row>
    <row r="94" spans="1:93" ht="13.8" thickBot="1" x14ac:dyDescent="0.3">
      <c r="A94" s="101"/>
      <c r="B94" s="17"/>
      <c r="C94" s="17"/>
      <c r="D94" s="17"/>
      <c r="E94" s="39" t="e">
        <f>VLOOKUP(E93,AK$8:AL$31,2)</f>
        <v>#N/A</v>
      </c>
      <c r="F94" s="39" t="e">
        <f>VLOOKUP(F93,$AP$8:$AQ$31,2)</f>
        <v>#N/A</v>
      </c>
      <c r="G94" s="39" t="e">
        <f>VLOOKUP(G93,$AU$8:$AV$31,2)</f>
        <v>#N/A</v>
      </c>
      <c r="H94" s="39" t="e">
        <f>VLOOKUP(H93,$AZ$8:$BA$31,2)</f>
        <v>#N/A</v>
      </c>
      <c r="I94" s="39" t="e">
        <f>VLOOKUP(I93,$BE$8:$BF$31,2)</f>
        <v>#N/A</v>
      </c>
      <c r="J94" s="39" t="e">
        <f>VLOOKUP(J93,$BJ$8:$BK$31,2)</f>
        <v>#N/A</v>
      </c>
      <c r="K94" s="39" t="e">
        <f>VLOOKUP(K93,$BO$8:$BP$31,2)</f>
        <v>#N/A</v>
      </c>
      <c r="L94" s="39" t="e">
        <f>VLOOKUP(L93,$BT$8:$BU$31,2)</f>
        <v>#N/A</v>
      </c>
      <c r="M94" s="39" t="e">
        <f>VLOOKUP(M93,$BY$8:$BZ$31,2)</f>
        <v>#N/A</v>
      </c>
      <c r="N94" s="39" t="e">
        <f>VLOOKUP(N93,$CD$8:$CE$31,2)</f>
        <v>#N/A</v>
      </c>
      <c r="O94" s="39" t="e">
        <f>VLOOKUP(O93,$CI$8:$CJ$31,2)</f>
        <v>#N/A</v>
      </c>
      <c r="P94" s="39" t="e">
        <f>VLOOKUP(P93,$CN$8:$CO$31,2)</f>
        <v>#N/A</v>
      </c>
      <c r="Q94" s="94">
        <f>SUMIF(E94:P94,"&lt;51")</f>
        <v>0</v>
      </c>
      <c r="R94" s="85"/>
      <c r="S94" s="8"/>
      <c r="T94" s="8"/>
      <c r="U94" s="8"/>
      <c r="V94" s="8"/>
      <c r="W94" s="39">
        <f>SUM(S94:V94)</f>
        <v>0</v>
      </c>
      <c r="X94" s="95">
        <f>Q94+W94</f>
        <v>0</v>
      </c>
      <c r="Y94" s="40">
        <f ca="1">RANK($X94,$X$16:$X$276,0)</f>
        <v>14</v>
      </c>
      <c r="Z94" s="99" t="str">
        <f>IF($X94&gt;$AC$23,"BLUE",(IF($X94&gt;$AD$23,"RED",(IF($X94&gt;0,"WHITE","")))))</f>
        <v/>
      </c>
      <c r="AA94" s="86"/>
      <c r="AB94" s="2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</row>
    <row r="95" spans="1:9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93"/>
      <c r="Q95" s="27"/>
      <c r="R95" s="2"/>
      <c r="S95" s="12"/>
      <c r="T95" s="12"/>
      <c r="U95" s="12"/>
      <c r="V95" s="79"/>
      <c r="W95" s="1"/>
      <c r="X95" s="29"/>
      <c r="Y95" s="38"/>
      <c r="Z95" s="98"/>
      <c r="AA95" s="6"/>
      <c r="AB95" s="2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</row>
    <row r="96" spans="1:93" ht="13.8" thickBot="1" x14ac:dyDescent="0.3">
      <c r="A96" s="101"/>
      <c r="B96" s="17"/>
      <c r="C96" s="17"/>
      <c r="D96" s="17"/>
      <c r="E96" s="39" t="e">
        <f>VLOOKUP(E95,AK$8:AL$31,2)</f>
        <v>#N/A</v>
      </c>
      <c r="F96" s="39" t="e">
        <f>VLOOKUP(F95,$AP$8:$AQ$31,2)</f>
        <v>#N/A</v>
      </c>
      <c r="G96" s="39" t="e">
        <f>VLOOKUP(G95,$AU$8:$AV$31,2)</f>
        <v>#N/A</v>
      </c>
      <c r="H96" s="39" t="e">
        <f>VLOOKUP(H95,$AZ$8:$BA$31,2)</f>
        <v>#N/A</v>
      </c>
      <c r="I96" s="39" t="e">
        <f>VLOOKUP(I95,$BE$8:$BF$31,2)</f>
        <v>#N/A</v>
      </c>
      <c r="J96" s="39" t="e">
        <f>VLOOKUP(J95,$BJ$8:$BK$31,2)</f>
        <v>#N/A</v>
      </c>
      <c r="K96" s="39" t="e">
        <f>VLOOKUP(K95,$BO$8:$BP$31,2)</f>
        <v>#N/A</v>
      </c>
      <c r="L96" s="39" t="e">
        <f>VLOOKUP(L95,$BT$8:$BU$31,2)</f>
        <v>#N/A</v>
      </c>
      <c r="M96" s="39" t="e">
        <f>VLOOKUP(M95,$BY$8:$BZ$31,2)</f>
        <v>#N/A</v>
      </c>
      <c r="N96" s="39" t="e">
        <f>VLOOKUP(N95,$CD$8:$CE$31,2)</f>
        <v>#N/A</v>
      </c>
      <c r="O96" s="39" t="e">
        <f>VLOOKUP(O95,$CI$8:$CJ$31,2)</f>
        <v>#N/A</v>
      </c>
      <c r="P96" s="39" t="e">
        <f>VLOOKUP(P95,$CN$8:$CO$31,2)</f>
        <v>#N/A</v>
      </c>
      <c r="Q96" s="94">
        <f>SUMIF(E96:P96,"&lt;51")</f>
        <v>0</v>
      </c>
      <c r="R96" s="85"/>
      <c r="S96" s="8"/>
      <c r="T96" s="8"/>
      <c r="U96" s="8"/>
      <c r="V96" s="8"/>
      <c r="W96" s="39">
        <f>SUM(S96:V96)</f>
        <v>0</v>
      </c>
      <c r="X96" s="95">
        <f>Q96+W96</f>
        <v>0</v>
      </c>
      <c r="Y96" s="40">
        <f ca="1">RANK($X96,$X$16:$X$276,0)</f>
        <v>14</v>
      </c>
      <c r="Z96" s="99" t="str">
        <f>IF($X96&gt;$AC$23,"BLUE",(IF($X96&gt;$AD$23,"RED",(IF($X96&gt;0,"WHITE","")))))</f>
        <v/>
      </c>
      <c r="AA96" s="86"/>
      <c r="AB96" s="2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</row>
    <row r="97" spans="1:93" s="31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93"/>
      <c r="Q97" s="27"/>
      <c r="R97" s="2"/>
      <c r="S97" s="12"/>
      <c r="T97" s="12"/>
      <c r="U97" s="12"/>
      <c r="V97" s="79"/>
      <c r="W97" s="1"/>
      <c r="X97" s="29"/>
      <c r="Y97" s="38"/>
      <c r="Z97" s="98"/>
      <c r="AA97" s="57" t="s">
        <v>31</v>
      </c>
      <c r="AB97" s="81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</row>
    <row r="98" spans="1:93" ht="13.8" thickBot="1" x14ac:dyDescent="0.3">
      <c r="A98" s="101"/>
      <c r="B98" s="17"/>
      <c r="C98" s="17"/>
      <c r="D98" s="17"/>
      <c r="E98" s="39" t="e">
        <f>VLOOKUP(E97,AK$8:AL$31,2)</f>
        <v>#N/A</v>
      </c>
      <c r="F98" s="39" t="e">
        <f>VLOOKUP(F97,$AP$8:$AQ$31,2)</f>
        <v>#N/A</v>
      </c>
      <c r="G98" s="39" t="e">
        <f>VLOOKUP(G97,$AU$8:$AV$31,2)</f>
        <v>#N/A</v>
      </c>
      <c r="H98" s="39" t="e">
        <f>VLOOKUP(H97,$AZ$8:$BA$31,2)</f>
        <v>#N/A</v>
      </c>
      <c r="I98" s="39" t="e">
        <f>VLOOKUP(I97,$BE$8:$BF$31,2)</f>
        <v>#N/A</v>
      </c>
      <c r="J98" s="39" t="e">
        <f>VLOOKUP(J97,$BJ$8:$BK$31,2)</f>
        <v>#N/A</v>
      </c>
      <c r="K98" s="39" t="e">
        <f>VLOOKUP(K97,$BO$8:$BP$31,2)</f>
        <v>#N/A</v>
      </c>
      <c r="L98" s="39" t="e">
        <f>VLOOKUP(L97,$BT$8:$BU$31,2)</f>
        <v>#N/A</v>
      </c>
      <c r="M98" s="39" t="e">
        <f>VLOOKUP(M97,$BY$8:$BZ$31,2)</f>
        <v>#N/A</v>
      </c>
      <c r="N98" s="39" t="e">
        <f>VLOOKUP(N97,$CD$8:$CE$31,2)</f>
        <v>#N/A</v>
      </c>
      <c r="O98" s="39" t="e">
        <f>VLOOKUP(O97,$CI$8:$CJ$31,2)</f>
        <v>#N/A</v>
      </c>
      <c r="P98" s="39" t="e">
        <f>VLOOKUP(P97,$CN$8:$CO$31,2)</f>
        <v>#N/A</v>
      </c>
      <c r="Q98" s="94">
        <f>SUMIF(E98:P98,"&lt;51")</f>
        <v>0</v>
      </c>
      <c r="R98" s="85"/>
      <c r="S98" s="8"/>
      <c r="T98" s="8"/>
      <c r="U98" s="8"/>
      <c r="V98" s="8"/>
      <c r="W98" s="95">
        <f>SUM(S98:V98)</f>
        <v>0</v>
      </c>
      <c r="X98" s="95">
        <f>Q98+W98</f>
        <v>0</v>
      </c>
      <c r="Y98" s="40">
        <f ca="1">RANK($X98,$X$16:$X$276,0)</f>
        <v>14</v>
      </c>
      <c r="Z98" s="99" t="str">
        <f>IF($X98&gt;$AC$23,"BLUE",(IF($X98&gt;$AD$23,"RED",(IF($X98&gt;0,"WHITE","")))))</f>
        <v/>
      </c>
      <c r="AA98" s="9" t="e">
        <f>SUM(X83:X98)/COUNTA(A83:A98)</f>
        <v>#DIV/0!</v>
      </c>
      <c r="AB98" s="2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</row>
    <row r="99" spans="1:93" x14ac:dyDescent="0.25">
      <c r="A99" s="10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12"/>
      <c r="R99" s="12"/>
      <c r="S99" s="12"/>
      <c r="T99" s="12"/>
      <c r="U99" s="12"/>
      <c r="V99" s="16"/>
      <c r="W99" s="111"/>
      <c r="X99" s="111"/>
      <c r="Y99" s="115"/>
      <c r="Z99" s="113"/>
      <c r="AA99" s="114"/>
      <c r="AB99" s="2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</row>
    <row r="100" spans="1:9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7"/>
      <c r="R100" s="2"/>
      <c r="S100" s="12"/>
      <c r="T100" s="12"/>
      <c r="U100" s="12"/>
      <c r="V100" s="79"/>
      <c r="W100" s="1"/>
      <c r="X100" s="28"/>
      <c r="Y100" s="38"/>
      <c r="Z100" s="68"/>
      <c r="AA100" s="6"/>
      <c r="AB100" s="2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>
        <v>0.302222222222222</v>
      </c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</row>
    <row r="101" spans="1:93" ht="13.8" thickBot="1" x14ac:dyDescent="0.3">
      <c r="A101" s="101"/>
      <c r="B101" s="17"/>
      <c r="C101" s="17"/>
      <c r="D101" s="17"/>
      <c r="E101" s="39" t="e">
        <f>VLOOKUP(E100,AK$8:AL$31,2)</f>
        <v>#N/A</v>
      </c>
      <c r="F101" s="39" t="e">
        <f>VLOOKUP(F100,$AP$8:$AQ$31,2)</f>
        <v>#N/A</v>
      </c>
      <c r="G101" s="39" t="e">
        <f>VLOOKUP(G100,$AU$8:$AV$31,2)</f>
        <v>#N/A</v>
      </c>
      <c r="H101" s="39" t="e">
        <f>VLOOKUP(H100,$AZ$8:$BA$31,2)</f>
        <v>#N/A</v>
      </c>
      <c r="I101" s="39" t="e">
        <f>VLOOKUP(I100,$BE$8:$BF$31,2)</f>
        <v>#N/A</v>
      </c>
      <c r="J101" s="39" t="e">
        <f>VLOOKUP(J100,$BJ$8:$BK$31,2)</f>
        <v>#N/A</v>
      </c>
      <c r="K101" s="39" t="e">
        <f>VLOOKUP(K100,$BO$8:$BP$31,2)</f>
        <v>#N/A</v>
      </c>
      <c r="L101" s="39" t="e">
        <f>VLOOKUP(L100,$BT$8:$BU$31,2)</f>
        <v>#N/A</v>
      </c>
      <c r="M101" s="39" t="e">
        <f>VLOOKUP(M100,$BY$8:$BZ$31,2)</f>
        <v>#N/A</v>
      </c>
      <c r="N101" s="39" t="e">
        <f>VLOOKUP(N100,$CD$8:$CE$31,2)</f>
        <v>#N/A</v>
      </c>
      <c r="O101" s="39" t="e">
        <f>VLOOKUP(O100,$CI$8:$CJ$31,2)</f>
        <v>#N/A</v>
      </c>
      <c r="P101" s="39" t="e">
        <f>VLOOKUP(P100,$CN$8:$CO$31,2)</f>
        <v>#N/A</v>
      </c>
      <c r="Q101" s="94">
        <f>SUMIF(E101:P101,"&lt;51")</f>
        <v>0</v>
      </c>
      <c r="R101" s="85"/>
      <c r="S101" s="8"/>
      <c r="T101" s="8"/>
      <c r="U101" s="8"/>
      <c r="V101" s="8"/>
      <c r="W101" s="39">
        <f>SUM(S101:V101)</f>
        <v>0</v>
      </c>
      <c r="X101" s="95">
        <f>Q101+W101</f>
        <v>0</v>
      </c>
      <c r="Y101" s="40">
        <f ca="1">RANK($X101,$X$16:$X$276,0)</f>
        <v>14</v>
      </c>
      <c r="Z101" s="99" t="str">
        <f>IF($X101&gt;$AC$23,"BLUE",(IF($X101&gt;$AD$23,"RED",(IF($X101&gt;0,"WHITE","")))))</f>
        <v/>
      </c>
      <c r="AA101" s="86"/>
      <c r="AB101" s="2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</row>
    <row r="102" spans="1:9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93"/>
      <c r="Q102" s="27"/>
      <c r="R102" s="2"/>
      <c r="S102" s="12"/>
      <c r="T102" s="12"/>
      <c r="U102" s="12"/>
      <c r="V102" s="79"/>
      <c r="W102" s="1"/>
      <c r="X102" s="29"/>
      <c r="Y102" s="38"/>
      <c r="Z102" s="98"/>
      <c r="AA102" s="6"/>
      <c r="AB102" s="2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</row>
    <row r="103" spans="1:93" ht="13.8" thickBot="1" x14ac:dyDescent="0.3">
      <c r="A103" s="102"/>
      <c r="B103" s="84"/>
      <c r="C103" s="84"/>
      <c r="D103" s="84"/>
      <c r="E103" s="39" t="e">
        <f>VLOOKUP(E102,AK$8:AL$31,2)</f>
        <v>#N/A</v>
      </c>
      <c r="F103" s="39" t="e">
        <f>VLOOKUP(F102,$AP$8:$AQ$31,2)</f>
        <v>#N/A</v>
      </c>
      <c r="G103" s="39" t="e">
        <f>VLOOKUP(G102,$AU$8:$AV$31,2)</f>
        <v>#N/A</v>
      </c>
      <c r="H103" s="39" t="e">
        <f>VLOOKUP(H102,$AZ$8:$BA$31,2)</f>
        <v>#N/A</v>
      </c>
      <c r="I103" s="39" t="e">
        <f>VLOOKUP(I102,$BE$8:$BF$31,2)</f>
        <v>#N/A</v>
      </c>
      <c r="J103" s="39" t="e">
        <f>VLOOKUP(J102,$BJ$8:$BK$31,2)</f>
        <v>#N/A</v>
      </c>
      <c r="K103" s="39" t="e">
        <f>VLOOKUP(K102,$BO$8:$BP$31,2)</f>
        <v>#N/A</v>
      </c>
      <c r="L103" s="39" t="e">
        <f>VLOOKUP(L102,$BT$8:$BU$31,2)</f>
        <v>#N/A</v>
      </c>
      <c r="M103" s="39" t="e">
        <f>VLOOKUP(M102,$BY$8:$BZ$31,2)</f>
        <v>#N/A</v>
      </c>
      <c r="N103" s="39" t="e">
        <f>VLOOKUP(N102,$CD$8:$CE$31,2)</f>
        <v>#N/A</v>
      </c>
      <c r="O103" s="39" t="e">
        <f>VLOOKUP(O102,$CI$8:$CJ$31,2)</f>
        <v>#N/A</v>
      </c>
      <c r="P103" s="39" t="e">
        <f>VLOOKUP(P102,$CN$8:$CO$31,2)</f>
        <v>#N/A</v>
      </c>
      <c r="Q103" s="94">
        <f>SUMIF(E103:P103,"&lt;51")</f>
        <v>0</v>
      </c>
      <c r="R103" s="76"/>
      <c r="S103" s="8"/>
      <c r="T103" s="8"/>
      <c r="U103" s="8"/>
      <c r="V103" s="8"/>
      <c r="W103" s="39">
        <f>SUM(S103:V103)</f>
        <v>0</v>
      </c>
      <c r="X103" s="95">
        <f>Q103+W103</f>
        <v>0</v>
      </c>
      <c r="Y103" s="40">
        <f ca="1">RANK($X103,$X$16:$X$276,0)</f>
        <v>14</v>
      </c>
      <c r="Z103" s="99" t="str">
        <f>IF($X103&gt;$AC$23,"BLUE",(IF($X103&gt;$AD$23,"RED",(IF($X103&gt;0,"WHITE","")))))</f>
        <v/>
      </c>
      <c r="AA103" s="92"/>
      <c r="AB103" s="2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</row>
    <row r="104" spans="1:9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93"/>
      <c r="Q104" s="27"/>
      <c r="R104" s="45"/>
      <c r="S104" s="12"/>
      <c r="T104" s="12"/>
      <c r="U104" s="12"/>
      <c r="V104" s="79"/>
      <c r="W104" s="1"/>
      <c r="X104" s="29"/>
      <c r="Y104" s="38"/>
      <c r="Z104" s="98"/>
      <c r="AA104" s="6"/>
      <c r="AB104" s="2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</row>
    <row r="105" spans="1:93" ht="13.8" thickBot="1" x14ac:dyDescent="0.3">
      <c r="A105" s="102"/>
      <c r="B105" s="84"/>
      <c r="C105" s="84"/>
      <c r="D105" s="84"/>
      <c r="E105" s="39" t="e">
        <f>VLOOKUP(E104,AK$8:AL$31,2)</f>
        <v>#N/A</v>
      </c>
      <c r="F105" s="39" t="e">
        <f>VLOOKUP(F104,$AP$8:$AQ$31,2)</f>
        <v>#N/A</v>
      </c>
      <c r="G105" s="39" t="e">
        <f>VLOOKUP(G104,$AU$8:$AV$31,2)</f>
        <v>#N/A</v>
      </c>
      <c r="H105" s="39" t="e">
        <f>VLOOKUP(H104,$AZ$8:$BA$31,2)</f>
        <v>#N/A</v>
      </c>
      <c r="I105" s="39" t="e">
        <f>VLOOKUP(I104,$BE$8:$BF$31,2)</f>
        <v>#N/A</v>
      </c>
      <c r="J105" s="39" t="e">
        <f>VLOOKUP(J104,$BJ$8:$BK$31,2)</f>
        <v>#N/A</v>
      </c>
      <c r="K105" s="39" t="e">
        <f>VLOOKUP(K104,$BO$8:$BP$31,2)</f>
        <v>#N/A</v>
      </c>
      <c r="L105" s="39" t="e">
        <f>VLOOKUP(L104,$BT$8:$BU$31,2)</f>
        <v>#N/A</v>
      </c>
      <c r="M105" s="39" t="e">
        <f>VLOOKUP(M104,$BY$8:$BZ$31,2)</f>
        <v>#N/A</v>
      </c>
      <c r="N105" s="39" t="e">
        <f>VLOOKUP(N104,$CD$8:$CE$31,2)</f>
        <v>#N/A</v>
      </c>
      <c r="O105" s="39" t="e">
        <f>VLOOKUP(O104,$CI$8:$CJ$31,2)</f>
        <v>#N/A</v>
      </c>
      <c r="P105" s="39" t="e">
        <f>VLOOKUP(P104,$CN$8:$CO$31,2)</f>
        <v>#N/A</v>
      </c>
      <c r="Q105" s="94">
        <f>SUMIF(E105:P105,"&lt;51")</f>
        <v>0</v>
      </c>
      <c r="R105" s="76"/>
      <c r="S105" s="8"/>
      <c r="T105" s="8"/>
      <c r="U105" s="8"/>
      <c r="V105" s="8"/>
      <c r="W105" s="39">
        <f>SUM(S105:V105)</f>
        <v>0</v>
      </c>
      <c r="X105" s="95">
        <f>Q105+W105</f>
        <v>0</v>
      </c>
      <c r="Y105" s="40">
        <f ca="1">RANK($X105,$X$16:$X$276,0)</f>
        <v>14</v>
      </c>
      <c r="Z105" s="99" t="str">
        <f>IF($X105&gt;$AC$23,"BLUE",(IF($X105&gt;$AD$23,"RED",(IF($X105&gt;0,"WHITE","")))))</f>
        <v/>
      </c>
      <c r="AA105" s="86"/>
      <c r="AB105" s="2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</row>
    <row r="106" spans="1:9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93"/>
      <c r="Q106" s="27"/>
      <c r="R106" s="45"/>
      <c r="S106" s="12"/>
      <c r="T106" s="12"/>
      <c r="U106" s="12"/>
      <c r="V106" s="79"/>
      <c r="W106" s="1"/>
      <c r="X106" s="29"/>
      <c r="Y106" s="38"/>
      <c r="Z106" s="98"/>
      <c r="AA106" s="6"/>
      <c r="AB106" s="2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</row>
    <row r="107" spans="1:93" ht="13.8" thickBot="1" x14ac:dyDescent="0.3">
      <c r="A107" s="102"/>
      <c r="B107" s="84"/>
      <c r="C107" s="84"/>
      <c r="D107" s="84"/>
      <c r="E107" s="39" t="e">
        <f>VLOOKUP(E106,AK$8:AL$31,2)</f>
        <v>#N/A</v>
      </c>
      <c r="F107" s="39" t="e">
        <f>VLOOKUP(F106,$AP$8:$AQ$31,2)</f>
        <v>#N/A</v>
      </c>
      <c r="G107" s="39" t="e">
        <f>VLOOKUP(G106,$AU$8:$AV$31,2)</f>
        <v>#N/A</v>
      </c>
      <c r="H107" s="39" t="e">
        <f>VLOOKUP(H106,$AZ$8:$BA$31,2)</f>
        <v>#N/A</v>
      </c>
      <c r="I107" s="39" t="e">
        <f>VLOOKUP(I106,$BE$8:$BF$31,2)</f>
        <v>#N/A</v>
      </c>
      <c r="J107" s="39" t="e">
        <f>VLOOKUP(J106,$BJ$8:$BK$31,2)</f>
        <v>#N/A</v>
      </c>
      <c r="K107" s="39" t="e">
        <f>VLOOKUP(K106,$BO$8:$BP$31,2)</f>
        <v>#N/A</v>
      </c>
      <c r="L107" s="39" t="e">
        <f>VLOOKUP(L106,$BT$8:$BU$31,2)</f>
        <v>#N/A</v>
      </c>
      <c r="M107" s="39" t="e">
        <f>VLOOKUP(M106,$BY$8:$BZ$31,2)</f>
        <v>#N/A</v>
      </c>
      <c r="N107" s="39" t="e">
        <f>VLOOKUP(N106,$CD$8:$CE$31,2)</f>
        <v>#N/A</v>
      </c>
      <c r="O107" s="39" t="e">
        <f>VLOOKUP(O106,$CI$8:$CJ$31,2)</f>
        <v>#N/A</v>
      </c>
      <c r="P107" s="39" t="e">
        <f>VLOOKUP(P106,$CN$8:$CO$31,2)</f>
        <v>#N/A</v>
      </c>
      <c r="Q107" s="94">
        <f>SUMIF(E107:P107,"&lt;51")</f>
        <v>0</v>
      </c>
      <c r="R107" s="76"/>
      <c r="S107" s="8"/>
      <c r="T107" s="8"/>
      <c r="U107" s="8"/>
      <c r="V107" s="8"/>
      <c r="W107" s="39">
        <f>SUM(S107:V107)</f>
        <v>0</v>
      </c>
      <c r="X107" s="95">
        <f>Q107+W107</f>
        <v>0</v>
      </c>
      <c r="Y107" s="40">
        <f ca="1">RANK($X107,$X$16:$X$276,0)</f>
        <v>14</v>
      </c>
      <c r="Z107" s="99" t="str">
        <f>IF($X107&gt;$AC$23,"BLUE",(IF($X107&gt;$AD$23,"RED",(IF($X107&gt;0,"WHITE","")))))</f>
        <v/>
      </c>
      <c r="AA107" s="86"/>
      <c r="AB107" s="2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</row>
    <row r="108" spans="1:9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93"/>
      <c r="Q108" s="27"/>
      <c r="R108" s="2"/>
      <c r="S108" s="12"/>
      <c r="T108" s="12"/>
      <c r="U108" s="12"/>
      <c r="V108" s="79"/>
      <c r="W108" s="1"/>
      <c r="X108" s="29"/>
      <c r="Y108" s="38"/>
      <c r="Z108" s="98"/>
      <c r="AA108" s="6"/>
      <c r="AB108" s="2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</row>
    <row r="109" spans="1:93" ht="13.8" thickBot="1" x14ac:dyDescent="0.3">
      <c r="A109" s="102"/>
      <c r="B109" s="84"/>
      <c r="C109" s="84"/>
      <c r="D109" s="84"/>
      <c r="E109" s="39" t="e">
        <f>VLOOKUP(E108,AK$8:AL$31,2)</f>
        <v>#N/A</v>
      </c>
      <c r="F109" s="39" t="e">
        <f>VLOOKUP(F108,$AP$8:$AQ$31,2)</f>
        <v>#N/A</v>
      </c>
      <c r="G109" s="39" t="e">
        <f>VLOOKUP(G108,$AU$8:$AV$31,2)</f>
        <v>#N/A</v>
      </c>
      <c r="H109" s="39" t="e">
        <f>VLOOKUP(H108,$AZ$8:$BA$31,2)</f>
        <v>#N/A</v>
      </c>
      <c r="I109" s="39" t="e">
        <f>VLOOKUP(I108,$BE$8:$BF$31,2)</f>
        <v>#N/A</v>
      </c>
      <c r="J109" s="39" t="e">
        <f>VLOOKUP(J108,$BJ$8:$BK$31,2)</f>
        <v>#N/A</v>
      </c>
      <c r="K109" s="39" t="e">
        <f>VLOOKUP(K108,$BO$8:$BP$31,2)</f>
        <v>#N/A</v>
      </c>
      <c r="L109" s="39" t="e">
        <f>VLOOKUP(L108,$BT$8:$BU$31,2)</f>
        <v>#N/A</v>
      </c>
      <c r="M109" s="39" t="e">
        <f>VLOOKUP(M108,$BY$8:$BZ$31,2)</f>
        <v>#N/A</v>
      </c>
      <c r="N109" s="39" t="e">
        <f>VLOOKUP(N108,$CD$8:$CE$31,2)</f>
        <v>#N/A</v>
      </c>
      <c r="O109" s="39" t="e">
        <f>VLOOKUP(O108,$CI$8:$CJ$31,2)</f>
        <v>#N/A</v>
      </c>
      <c r="P109" s="39" t="e">
        <f>VLOOKUP(P108,$CN$8:$CO$31,2)</f>
        <v>#N/A</v>
      </c>
      <c r="Q109" s="94">
        <f>SUMIF(E109:P109,"&lt;51")</f>
        <v>0</v>
      </c>
      <c r="R109" s="85"/>
      <c r="S109" s="8"/>
      <c r="T109" s="8"/>
      <c r="U109" s="8"/>
      <c r="V109" s="8"/>
      <c r="W109" s="39">
        <f>SUM(S109:V109)</f>
        <v>0</v>
      </c>
      <c r="X109" s="95">
        <f>Q109+W109</f>
        <v>0</v>
      </c>
      <c r="Y109" s="40">
        <f ca="1">RANK($X109,$X$16:$X$276,0)</f>
        <v>14</v>
      </c>
      <c r="Z109" s="99" t="str">
        <f>IF($X109&gt;$AC$23,"BLUE",(IF($X109&gt;$AD$23,"RED",(IF($X109&gt;0,"WHITE","")))))</f>
        <v/>
      </c>
      <c r="AA109" s="86"/>
      <c r="AB109" s="2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</row>
    <row r="110" spans="1:9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93"/>
      <c r="Q110" s="27"/>
      <c r="R110" s="2"/>
      <c r="S110" s="12"/>
      <c r="T110" s="12"/>
      <c r="U110" s="12"/>
      <c r="V110" s="79"/>
      <c r="W110" s="1"/>
      <c r="X110" s="29"/>
      <c r="Y110" s="38"/>
      <c r="Z110" s="98"/>
      <c r="AA110" s="6"/>
      <c r="AB110" s="2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</row>
    <row r="111" spans="1:93" ht="13.8" thickBot="1" x14ac:dyDescent="0.3">
      <c r="A111" s="102"/>
      <c r="B111" s="84"/>
      <c r="C111" s="84"/>
      <c r="D111" s="84"/>
      <c r="E111" s="39" t="e">
        <f>VLOOKUP(E110,AK$8:AL$31,2)</f>
        <v>#N/A</v>
      </c>
      <c r="F111" s="39" t="e">
        <f>VLOOKUP(F110,$AP$8:$AQ$31,2)</f>
        <v>#N/A</v>
      </c>
      <c r="G111" s="39" t="e">
        <f>VLOOKUP(G110,$AU$8:$AV$31,2)</f>
        <v>#N/A</v>
      </c>
      <c r="H111" s="39" t="e">
        <f>VLOOKUP(H110,$AZ$8:$BA$31,2)</f>
        <v>#N/A</v>
      </c>
      <c r="I111" s="39" t="e">
        <f>VLOOKUP(I110,$BE$8:$BF$31,2)</f>
        <v>#N/A</v>
      </c>
      <c r="J111" s="39" t="e">
        <f>VLOOKUP(J110,$BJ$8:$BK$31,2)</f>
        <v>#N/A</v>
      </c>
      <c r="K111" s="39" t="e">
        <f>VLOOKUP(K110,$BO$8:$BP$31,2)</f>
        <v>#N/A</v>
      </c>
      <c r="L111" s="39" t="e">
        <f>VLOOKUP(L110,$BT$8:$BU$31,2)</f>
        <v>#N/A</v>
      </c>
      <c r="M111" s="39" t="e">
        <f>VLOOKUP(M110,$BY$8:$BZ$31,2)</f>
        <v>#N/A</v>
      </c>
      <c r="N111" s="39" t="e">
        <f>VLOOKUP(N110,$CD$8:$CE$31,2)</f>
        <v>#N/A</v>
      </c>
      <c r="O111" s="39" t="e">
        <f>VLOOKUP(O110,$CI$8:$CJ$31,2)</f>
        <v>#N/A</v>
      </c>
      <c r="P111" s="39" t="e">
        <f>VLOOKUP(P110,$CN$8:$CO$31,2)</f>
        <v>#N/A</v>
      </c>
      <c r="Q111" s="94">
        <f>SUMIF(E111:P111,"&lt;51")</f>
        <v>0</v>
      </c>
      <c r="R111" s="85"/>
      <c r="S111" s="8"/>
      <c r="T111" s="8"/>
      <c r="U111" s="8"/>
      <c r="V111" s="8"/>
      <c r="W111" s="39">
        <f>SUM(S111:V111)</f>
        <v>0</v>
      </c>
      <c r="X111" s="95">
        <f>Q111+W111</f>
        <v>0</v>
      </c>
      <c r="Y111" s="40">
        <f ca="1">RANK($X111,$X$16:$X$276,0)</f>
        <v>14</v>
      </c>
      <c r="Z111" s="99" t="str">
        <f>IF($X111&gt;$AC$23,"BLUE",(IF($X111&gt;$AD$23,"RED",(IF($X111&gt;0,"WHITE","")))))</f>
        <v/>
      </c>
      <c r="AA111" s="86"/>
      <c r="AB111" s="2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</row>
    <row r="112" spans="1:9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93"/>
      <c r="Q112" s="27"/>
      <c r="R112" s="2"/>
      <c r="S112" s="12"/>
      <c r="T112" s="12"/>
      <c r="U112" s="12"/>
      <c r="V112" s="79"/>
      <c r="W112" s="1"/>
      <c r="X112" s="29"/>
      <c r="Y112" s="38"/>
      <c r="Z112" s="98"/>
      <c r="AA112" s="6"/>
      <c r="AB112" s="45"/>
      <c r="AC112" s="45"/>
      <c r="AD112" s="45"/>
      <c r="AE112" s="45"/>
      <c r="AF112" s="45"/>
      <c r="AG112" s="45"/>
      <c r="AH112" s="45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</row>
    <row r="113" spans="1:93" ht="13.8" thickBot="1" x14ac:dyDescent="0.3">
      <c r="A113" s="102"/>
      <c r="B113" s="84"/>
      <c r="C113" s="84"/>
      <c r="D113" s="84"/>
      <c r="E113" s="39" t="e">
        <f>VLOOKUP(E112,AK$8:AL$31,2)</f>
        <v>#N/A</v>
      </c>
      <c r="F113" s="39" t="e">
        <f>VLOOKUP(F112,$AP$8:$AQ$31,2)</f>
        <v>#N/A</v>
      </c>
      <c r="G113" s="39" t="e">
        <f>VLOOKUP(G112,$AU$8:$AV$31,2)</f>
        <v>#N/A</v>
      </c>
      <c r="H113" s="39" t="e">
        <f>VLOOKUP(H112,$AZ$8:$BA$31,2)</f>
        <v>#N/A</v>
      </c>
      <c r="I113" s="39" t="e">
        <f>VLOOKUP(I112,$BE$8:$BF$31,2)</f>
        <v>#N/A</v>
      </c>
      <c r="J113" s="39" t="e">
        <f>VLOOKUP(J112,$BJ$8:$BK$31,2)</f>
        <v>#N/A</v>
      </c>
      <c r="K113" s="39" t="e">
        <f>VLOOKUP(K112,$BO$8:$BP$31,2)</f>
        <v>#N/A</v>
      </c>
      <c r="L113" s="39" t="e">
        <f>VLOOKUP(L112,$BT$8:$BU$31,2)</f>
        <v>#N/A</v>
      </c>
      <c r="M113" s="39" t="e">
        <f>VLOOKUP(M112,$BY$8:$BZ$31,2)</f>
        <v>#N/A</v>
      </c>
      <c r="N113" s="39" t="e">
        <f>VLOOKUP(N112,$CD$8:$CE$31,2)</f>
        <v>#N/A</v>
      </c>
      <c r="O113" s="39" t="e">
        <f>VLOOKUP(O112,$CI$8:$CJ$31,2)</f>
        <v>#N/A</v>
      </c>
      <c r="P113" s="39" t="e">
        <f>VLOOKUP(P112,$CN$8:$CO$31,2)</f>
        <v>#N/A</v>
      </c>
      <c r="Q113" s="94">
        <f>SUMIF(E113:P113,"&lt;51")</f>
        <v>0</v>
      </c>
      <c r="R113" s="85"/>
      <c r="S113" s="8"/>
      <c r="T113" s="8"/>
      <c r="U113" s="8"/>
      <c r="V113" s="8"/>
      <c r="W113" s="39">
        <f>SUM(S113:V113)</f>
        <v>0</v>
      </c>
      <c r="X113" s="95">
        <f>Q113+W113</f>
        <v>0</v>
      </c>
      <c r="Y113" s="40">
        <f ca="1">RANK($X113,$X$16:$X$276,0)</f>
        <v>14</v>
      </c>
      <c r="Z113" s="99" t="str">
        <f>IF($X113&gt;$AC$23,"BLUE",(IF($X113&gt;$AD$23,"RED",(IF($X113&gt;0,"WHITE","")))))</f>
        <v/>
      </c>
      <c r="AA113" s="86"/>
      <c r="AB113" s="45"/>
      <c r="AC113" s="45"/>
      <c r="AD113" s="45"/>
      <c r="AE113" s="45"/>
      <c r="AF113" s="45"/>
      <c r="AG113" s="45"/>
      <c r="AH113" s="45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</row>
    <row r="114" spans="1:9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93"/>
      <c r="Q114" s="27"/>
      <c r="R114" s="2"/>
      <c r="S114" s="12"/>
      <c r="T114" s="12"/>
      <c r="U114" s="12"/>
      <c r="V114" s="79"/>
      <c r="W114" s="1"/>
      <c r="X114" s="29"/>
      <c r="Y114" s="38"/>
      <c r="Z114" s="98"/>
      <c r="AA114" s="57" t="s">
        <v>32</v>
      </c>
      <c r="AB114" s="45"/>
      <c r="AC114" s="45"/>
      <c r="AD114" s="45"/>
      <c r="AE114" s="45"/>
      <c r="AF114" s="45"/>
      <c r="AG114" s="45"/>
      <c r="AH114" s="45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</row>
    <row r="115" spans="1:93" ht="13.8" thickBot="1" x14ac:dyDescent="0.3">
      <c r="A115" s="101"/>
      <c r="B115" s="17"/>
      <c r="C115" s="17"/>
      <c r="D115" s="84"/>
      <c r="E115" s="39" t="e">
        <f>VLOOKUP(E114,AK$8:AL$31,2)</f>
        <v>#N/A</v>
      </c>
      <c r="F115" s="39" t="e">
        <f>VLOOKUP(F114,$AP$8:$AQ$31,2)</f>
        <v>#N/A</v>
      </c>
      <c r="G115" s="39" t="e">
        <f>VLOOKUP(G114,$AU$8:$AV$31,2)</f>
        <v>#N/A</v>
      </c>
      <c r="H115" s="39" t="e">
        <f>VLOOKUP(H114,$AZ$8:$BA$31,2)</f>
        <v>#N/A</v>
      </c>
      <c r="I115" s="39" t="e">
        <f>VLOOKUP(I114,$BE$8:$BF$31,2)</f>
        <v>#N/A</v>
      </c>
      <c r="J115" s="39" t="e">
        <f>VLOOKUP(J114,$BJ$8:$BK$31,2)</f>
        <v>#N/A</v>
      </c>
      <c r="K115" s="39" t="e">
        <f>VLOOKUP(K114,$BO$8:$BP$31,2)</f>
        <v>#N/A</v>
      </c>
      <c r="L115" s="39" t="e">
        <f>VLOOKUP(L114,$BT$8:$BU$31,2)</f>
        <v>#N/A</v>
      </c>
      <c r="M115" s="39" t="e">
        <f>VLOOKUP(M114,$BY$8:$BZ$31,2)</f>
        <v>#N/A</v>
      </c>
      <c r="N115" s="39" t="e">
        <f>VLOOKUP(N114,$CD$8:$CE$31,2)</f>
        <v>#N/A</v>
      </c>
      <c r="O115" s="39" t="e">
        <f>VLOOKUP(O114,$CI$8:$CJ$31,2)</f>
        <v>#N/A</v>
      </c>
      <c r="P115" s="39" t="e">
        <f>VLOOKUP(P114,$CN$8:$CO$31,2)</f>
        <v>#N/A</v>
      </c>
      <c r="Q115" s="94">
        <f>SUMIF(E115:P115,"&lt;51")</f>
        <v>0</v>
      </c>
      <c r="R115" s="85"/>
      <c r="S115" s="8"/>
      <c r="T115" s="8"/>
      <c r="U115" s="8"/>
      <c r="V115" s="8"/>
      <c r="W115" s="95">
        <f>SUM(S115:V115)</f>
        <v>0</v>
      </c>
      <c r="X115" s="95">
        <f>Q115+W115</f>
        <v>0</v>
      </c>
      <c r="Y115" s="40">
        <f ca="1">RANK($X115,$X$16:$X$276,0)</f>
        <v>14</v>
      </c>
      <c r="Z115" s="99" t="str">
        <f>IF($X115&gt;$AC$23,"BLUE",(IF($X115&gt;$AD$23,"RED",(IF($X115&gt;0,"WHITE","")))))</f>
        <v/>
      </c>
      <c r="AA115" s="9" t="e">
        <f>SUM(X100:X115)/COUNTA(A100:A115)</f>
        <v>#DIV/0!</v>
      </c>
      <c r="AB115" s="45"/>
      <c r="AC115" s="45"/>
      <c r="AD115" s="45"/>
      <c r="AE115" s="45"/>
      <c r="AF115" s="45"/>
      <c r="AG115" s="45"/>
      <c r="AH115" s="45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</row>
    <row r="116" spans="1:93" x14ac:dyDescent="0.25">
      <c r="A116" s="103" t="s">
        <v>33</v>
      </c>
      <c r="B116" s="12"/>
      <c r="C116" s="12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12"/>
      <c r="R116" s="12"/>
      <c r="S116" s="12"/>
      <c r="T116" s="12"/>
      <c r="U116" s="12"/>
      <c r="V116" s="16"/>
      <c r="W116" s="111"/>
      <c r="X116" s="111"/>
      <c r="Y116" s="115"/>
      <c r="Z116" s="113"/>
      <c r="AA116" s="114"/>
      <c r="AB116" s="45"/>
      <c r="AC116" s="45"/>
      <c r="AD116" s="45"/>
      <c r="AE116" s="45"/>
      <c r="AF116" s="45"/>
      <c r="AG116" s="45"/>
      <c r="AH116" s="45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</row>
    <row r="117" spans="1:93" x14ac:dyDescent="0.25">
      <c r="A117" s="5"/>
      <c r="B117" s="5"/>
      <c r="C117" s="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25"/>
      <c r="P117" s="25"/>
      <c r="Q117" s="20"/>
      <c r="R117" s="2"/>
      <c r="S117" s="122"/>
      <c r="T117" s="12"/>
      <c r="U117" s="12"/>
      <c r="V117" s="79"/>
      <c r="W117" s="1"/>
      <c r="X117" s="28"/>
      <c r="Y117" s="38"/>
      <c r="Z117" s="68"/>
      <c r="AA117" s="6"/>
      <c r="AB117" s="45"/>
      <c r="AC117" s="45"/>
      <c r="AD117" s="45"/>
      <c r="AE117" s="45"/>
      <c r="AF117" s="45"/>
      <c r="AG117" s="45"/>
      <c r="AH117" s="45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</row>
    <row r="118" spans="1:93" ht="13.8" thickBot="1" x14ac:dyDescent="0.3">
      <c r="A118" s="101"/>
      <c r="B118" s="17"/>
      <c r="C118" s="17"/>
      <c r="D118" s="84"/>
      <c r="E118" s="140" t="e">
        <f>VLOOKUP(E117,AK$8:AL$31,2)</f>
        <v>#N/A</v>
      </c>
      <c r="F118" s="140" t="e">
        <f>VLOOKUP(F117,$AP$8:$AQ$31,2)</f>
        <v>#N/A</v>
      </c>
      <c r="G118" s="140" t="e">
        <f>VLOOKUP(G117,$AU$8:$AV$31,2)</f>
        <v>#N/A</v>
      </c>
      <c r="H118" s="140" t="e">
        <f>VLOOKUP(H117,$AZ$8:$BA$31,2)</f>
        <v>#N/A</v>
      </c>
      <c r="I118" s="140" t="e">
        <f>VLOOKUP(I117,$BE$8:$BF$31,2)</f>
        <v>#N/A</v>
      </c>
      <c r="J118" s="140" t="e">
        <f>VLOOKUP(J117,$BJ$8:$BK$31,2)</f>
        <v>#N/A</v>
      </c>
      <c r="K118" s="140" t="e">
        <f>VLOOKUP(K117,$BO$8:$BP$31,2)</f>
        <v>#N/A</v>
      </c>
      <c r="L118" s="140" t="e">
        <f>VLOOKUP(L117,$BT$8:$BU$31,2)</f>
        <v>#N/A</v>
      </c>
      <c r="M118" s="140" t="e">
        <f>VLOOKUP(M117,$BY$8:$BZ$31,2)</f>
        <v>#N/A</v>
      </c>
      <c r="N118" s="140" t="e">
        <f>VLOOKUP(N117,$CD$8:$CE$31,2)</f>
        <v>#N/A</v>
      </c>
      <c r="O118" s="140" t="e">
        <f>VLOOKUP(O117,$CI$8:$CJ$31,2)</f>
        <v>#N/A</v>
      </c>
      <c r="P118" s="140" t="e">
        <f>VLOOKUP(P117,$CN$8:$CO$31,2)</f>
        <v>#N/A</v>
      </c>
      <c r="Q118" s="153">
        <f>SUMIF(E118:P118,"&lt;51")</f>
        <v>0</v>
      </c>
      <c r="R118" s="139"/>
      <c r="S118" s="141"/>
      <c r="T118" s="141"/>
      <c r="U118" s="141"/>
      <c r="V118" s="141"/>
      <c r="W118" s="140">
        <f>SUM(S118:V118)</f>
        <v>0</v>
      </c>
      <c r="X118" s="146">
        <f>Q118+W118</f>
        <v>0</v>
      </c>
      <c r="Y118" s="142">
        <f ca="1">RANK($X118,$X$16:$X$276,0)</f>
        <v>14</v>
      </c>
      <c r="Z118" s="147" t="str">
        <f>IF($X118&gt;$AC$23,"BLUE",(IF($X118&gt;$AD$23,"RED",(IF($X118&gt;0,"WHITE","")))))</f>
        <v/>
      </c>
      <c r="AA118" s="143"/>
      <c r="AB118" s="45"/>
      <c r="AC118" s="45"/>
      <c r="AD118" s="45"/>
      <c r="AE118" s="45"/>
      <c r="AF118" s="45"/>
      <c r="AG118" s="45"/>
      <c r="AH118" s="45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</row>
    <row r="119" spans="1:93" x14ac:dyDescent="0.25">
      <c r="A119" s="137"/>
      <c r="B119" s="137"/>
      <c r="C119" s="137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51"/>
      <c r="Q119" s="154"/>
      <c r="R119" s="81"/>
      <c r="S119" s="12"/>
      <c r="T119" s="12"/>
      <c r="U119" s="12"/>
      <c r="V119" s="79"/>
      <c r="W119" s="136"/>
      <c r="X119" s="110"/>
      <c r="Y119" s="134"/>
      <c r="Z119" s="148"/>
      <c r="AA119" s="135"/>
      <c r="AB119" s="45"/>
      <c r="AC119" s="45"/>
      <c r="AD119" s="45"/>
      <c r="AE119" s="45"/>
      <c r="AF119" s="45"/>
      <c r="AG119" s="45"/>
      <c r="AH119" s="45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</row>
    <row r="120" spans="1:93" ht="13.8" thickBot="1" x14ac:dyDescent="0.3">
      <c r="A120" s="101"/>
      <c r="B120" s="17"/>
      <c r="C120" s="17"/>
      <c r="D120" s="84"/>
      <c r="E120" s="140" t="e">
        <f>VLOOKUP(E119,AK$8:AL$31,2)</f>
        <v>#N/A</v>
      </c>
      <c r="F120" s="140" t="e">
        <f>VLOOKUP(F119,$AP$8:$AQ$31,2)</f>
        <v>#N/A</v>
      </c>
      <c r="G120" s="140" t="e">
        <f>VLOOKUP(G119,$AU$8:$AV$31,2)</f>
        <v>#N/A</v>
      </c>
      <c r="H120" s="140" t="e">
        <f>VLOOKUP(H119,$AZ$8:$BA$31,2)</f>
        <v>#N/A</v>
      </c>
      <c r="I120" s="140" t="e">
        <f>VLOOKUP(I119,$BE$8:$BF$31,2)</f>
        <v>#N/A</v>
      </c>
      <c r="J120" s="140" t="e">
        <f>VLOOKUP(J119,$BJ$8:$BK$31,2)</f>
        <v>#N/A</v>
      </c>
      <c r="K120" s="140" t="e">
        <f>VLOOKUP(K119,$BO$8:$BP$31,2)</f>
        <v>#N/A</v>
      </c>
      <c r="L120" s="140" t="e">
        <f>VLOOKUP(L119,$BT$8:$BU$31,2)</f>
        <v>#N/A</v>
      </c>
      <c r="M120" s="140" t="e">
        <f>VLOOKUP(M119,$BY$8:$BZ$31,2)</f>
        <v>#N/A</v>
      </c>
      <c r="N120" s="140" t="e">
        <f>VLOOKUP(N119,$CD$8:$CE$31,2)</f>
        <v>#N/A</v>
      </c>
      <c r="O120" s="140" t="e">
        <f>VLOOKUP(O119,$CI$8:$CJ$31,2)</f>
        <v>#N/A</v>
      </c>
      <c r="P120" s="140" t="e">
        <f>VLOOKUP(P119,$CN$8:$CO$31,2)</f>
        <v>#N/A</v>
      </c>
      <c r="Q120" s="153">
        <f>SUMIF(E120:P120,"&lt;51")</f>
        <v>0</v>
      </c>
      <c r="R120" s="139"/>
      <c r="S120" s="141"/>
      <c r="T120" s="141"/>
      <c r="U120" s="141"/>
      <c r="V120" s="141"/>
      <c r="W120" s="140">
        <f>SUM(S120:V120)</f>
        <v>0</v>
      </c>
      <c r="X120" s="146">
        <f>Q120+W120</f>
        <v>0</v>
      </c>
      <c r="Y120" s="142">
        <f ca="1">RANK($X120,$X$16:$X$276,0)</f>
        <v>14</v>
      </c>
      <c r="Z120" s="147" t="str">
        <f>IF($X120&gt;$AC$23,"BLUE",(IF($X120&gt;$AD$23,"RED",(IF($X120&gt;0,"WHITE","")))))</f>
        <v/>
      </c>
      <c r="AA120" s="143"/>
      <c r="AB120" s="45"/>
      <c r="AC120" s="45"/>
      <c r="AD120" s="45"/>
      <c r="AE120" s="45"/>
      <c r="AF120" s="45"/>
      <c r="AG120" s="45"/>
      <c r="AH120" s="45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</row>
    <row r="121" spans="1:93" x14ac:dyDescent="0.25">
      <c r="A121" s="137"/>
      <c r="B121" s="137"/>
      <c r="C121" s="137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7"/>
      <c r="P121" s="152"/>
      <c r="Q121" s="154"/>
      <c r="R121" s="81"/>
      <c r="S121" s="12"/>
      <c r="T121" s="12"/>
      <c r="U121" s="12"/>
      <c r="V121" s="79"/>
      <c r="W121" s="136"/>
      <c r="X121" s="110"/>
      <c r="Y121" s="134"/>
      <c r="Z121" s="148"/>
      <c r="AA121" s="135"/>
      <c r="AB121" s="45"/>
      <c r="AC121" s="45"/>
      <c r="AD121" s="45"/>
      <c r="AE121" s="45"/>
      <c r="AF121" s="45"/>
      <c r="AG121" s="45"/>
      <c r="AH121" s="45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</row>
    <row r="122" spans="1:93" ht="13.8" thickBot="1" x14ac:dyDescent="0.3">
      <c r="A122" s="102"/>
      <c r="B122" s="84"/>
      <c r="C122" s="84"/>
      <c r="D122" s="84"/>
      <c r="E122" s="140" t="e">
        <f>VLOOKUP(E121,AK$8:AL$31,2)</f>
        <v>#N/A</v>
      </c>
      <c r="F122" s="140" t="e">
        <f>VLOOKUP(F121,$AP$8:$AQ$31,2)</f>
        <v>#N/A</v>
      </c>
      <c r="G122" s="140" t="e">
        <f>VLOOKUP(G121,$AU$8:$AV$31,2)</f>
        <v>#N/A</v>
      </c>
      <c r="H122" s="140" t="e">
        <f>VLOOKUP(H121,$AZ$8:$BA$31,2)</f>
        <v>#N/A</v>
      </c>
      <c r="I122" s="140" t="e">
        <f>VLOOKUP(I121,$BE$8:$BF$31,2)</f>
        <v>#N/A</v>
      </c>
      <c r="J122" s="140" t="e">
        <f>VLOOKUP(J121,$BJ$8:$BK$31,2)</f>
        <v>#N/A</v>
      </c>
      <c r="K122" s="140" t="e">
        <f>VLOOKUP(K121,$BO$8:$BP$31,2)</f>
        <v>#N/A</v>
      </c>
      <c r="L122" s="140" t="e">
        <f>VLOOKUP(L121,$BT$8:$BU$31,2)</f>
        <v>#N/A</v>
      </c>
      <c r="M122" s="140" t="e">
        <f>VLOOKUP(M121,$BY$8:$BZ$31,2)</f>
        <v>#N/A</v>
      </c>
      <c r="N122" s="140" t="e">
        <f>VLOOKUP(N121,$CD$8:$CE$31,2)</f>
        <v>#N/A</v>
      </c>
      <c r="O122" s="140" t="e">
        <f>VLOOKUP(O121,$CI$8:$CJ$31,2)</f>
        <v>#N/A</v>
      </c>
      <c r="P122" s="140" t="e">
        <f>VLOOKUP(P121,$CN$8:$CO$31,2)</f>
        <v>#N/A</v>
      </c>
      <c r="Q122" s="153">
        <f>SUMIF(E122:P122,"&lt;51")</f>
        <v>0</v>
      </c>
      <c r="R122" s="139"/>
      <c r="S122" s="141"/>
      <c r="T122" s="141"/>
      <c r="U122" s="141"/>
      <c r="V122" s="141"/>
      <c r="W122" s="140">
        <f>SUM(S122:V122)</f>
        <v>0</v>
      </c>
      <c r="X122" s="146">
        <f>Q122+W122</f>
        <v>0</v>
      </c>
      <c r="Y122" s="142">
        <f ca="1">RANK($X122,$X$16:$X$276,0)</f>
        <v>14</v>
      </c>
      <c r="Z122" s="147" t="str">
        <f>IF($X122&gt;$AC$23,"BLUE",(IF($X122&gt;$AD$23,"RED",(IF($X122&gt;0,"WHITE","")))))</f>
        <v/>
      </c>
      <c r="AA122" s="143"/>
      <c r="AB122" s="45"/>
      <c r="AC122" s="45"/>
      <c r="AD122" s="45"/>
      <c r="AE122" s="45"/>
      <c r="AF122" s="45"/>
      <c r="AG122" s="45"/>
      <c r="AH122" s="45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</row>
    <row r="123" spans="1:93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52"/>
      <c r="Q123" s="154"/>
      <c r="R123" s="81"/>
      <c r="S123" s="12"/>
      <c r="T123" s="12"/>
      <c r="U123" s="12"/>
      <c r="V123" s="79"/>
      <c r="W123" s="136"/>
      <c r="X123" s="110"/>
      <c r="Y123" s="134"/>
      <c r="Z123" s="148"/>
      <c r="AA123" s="13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</row>
    <row r="124" spans="1:93" ht="13.8" thickBot="1" x14ac:dyDescent="0.3">
      <c r="A124" s="144"/>
      <c r="B124" s="145"/>
      <c r="C124" s="145"/>
      <c r="D124" s="84"/>
      <c r="E124" s="140" t="e">
        <f>VLOOKUP(E123,AK$8:AL$31,2)</f>
        <v>#N/A</v>
      </c>
      <c r="F124" s="140" t="e">
        <f>VLOOKUP(F123,$AP$8:$AQ$31,2)</f>
        <v>#N/A</v>
      </c>
      <c r="G124" s="140" t="e">
        <f>VLOOKUP(G123,$AU$8:$AV$31,2)</f>
        <v>#N/A</v>
      </c>
      <c r="H124" s="140" t="e">
        <f>VLOOKUP(H123,$AZ$8:$BA$31,2)</f>
        <v>#N/A</v>
      </c>
      <c r="I124" s="140" t="e">
        <f>VLOOKUP(I123,$BE$8:$BF$31,2)</f>
        <v>#N/A</v>
      </c>
      <c r="J124" s="140" t="e">
        <f>VLOOKUP(J123,$BJ$8:$BK$31,2)</f>
        <v>#N/A</v>
      </c>
      <c r="K124" s="140" t="e">
        <f>VLOOKUP(K123,$BO$8:$BP$31,2)</f>
        <v>#N/A</v>
      </c>
      <c r="L124" s="140" t="e">
        <f>VLOOKUP(L123,$BT$8:$BU$31,2)</f>
        <v>#N/A</v>
      </c>
      <c r="M124" s="140" t="e">
        <f>VLOOKUP(M123,$BY$8:$BZ$31,2)</f>
        <v>#N/A</v>
      </c>
      <c r="N124" s="140" t="e">
        <f>VLOOKUP(N123,$CD$8:$CE$31,2)</f>
        <v>#N/A</v>
      </c>
      <c r="O124" s="140" t="e">
        <f>VLOOKUP(O123,$CI$8:$CJ$31,2)</f>
        <v>#N/A</v>
      </c>
      <c r="P124" s="140" t="e">
        <f>VLOOKUP(P123,$CN$8:$CO$31,2)</f>
        <v>#N/A</v>
      </c>
      <c r="Q124" s="153">
        <f>SUMIF(E124:P124,"&lt;51")</f>
        <v>0</v>
      </c>
      <c r="R124" s="139"/>
      <c r="S124" s="141"/>
      <c r="T124" s="141"/>
      <c r="U124" s="141"/>
      <c r="V124" s="141"/>
      <c r="W124" s="140">
        <f>SUM(S124:V124)</f>
        <v>0</v>
      </c>
      <c r="X124" s="146">
        <f>Q124+W124</f>
        <v>0</v>
      </c>
      <c r="Y124" s="142">
        <f ca="1">RANK($X124,$X$16:$X$276,0)</f>
        <v>14</v>
      </c>
      <c r="Z124" s="147" t="str">
        <f>IF($X124&gt;$AC$23,"BLUE",(IF($X124&gt;$AD$23,"RED",(IF($X124&gt;0,"WHITE","")))))</f>
        <v/>
      </c>
      <c r="AA124" s="143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</row>
    <row r="125" spans="1:93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52"/>
      <c r="Q125" s="154"/>
      <c r="R125" s="81"/>
      <c r="S125" s="12"/>
      <c r="T125" s="12"/>
      <c r="U125" s="12"/>
      <c r="V125" s="79"/>
      <c r="W125" s="136"/>
      <c r="X125" s="110"/>
      <c r="Y125" s="134"/>
      <c r="Z125" s="148"/>
      <c r="AA125" s="13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</row>
    <row r="126" spans="1:93" ht="13.8" thickBot="1" x14ac:dyDescent="0.3">
      <c r="A126" s="144"/>
      <c r="B126" s="145"/>
      <c r="C126" s="145"/>
      <c r="D126" s="84"/>
      <c r="E126" s="140" t="e">
        <f>VLOOKUP(E125,AK$8:AL$31,2)</f>
        <v>#N/A</v>
      </c>
      <c r="F126" s="140" t="e">
        <f>VLOOKUP(F125,$AP$8:$AQ$31,2)</f>
        <v>#N/A</v>
      </c>
      <c r="G126" s="140" t="e">
        <f>VLOOKUP(G125,$AU$8:$AV$31,2)</f>
        <v>#N/A</v>
      </c>
      <c r="H126" s="140" t="e">
        <f>VLOOKUP(H125,$AZ$8:$BA$31,2)</f>
        <v>#N/A</v>
      </c>
      <c r="I126" s="140" t="e">
        <f>VLOOKUP(I125,$BE$8:$BF$31,2)</f>
        <v>#N/A</v>
      </c>
      <c r="J126" s="140" t="e">
        <f>VLOOKUP(J125,$BJ$8:$BK$31,2)</f>
        <v>#N/A</v>
      </c>
      <c r="K126" s="140" t="e">
        <f>VLOOKUP(K125,$BO$8:$BP$31,2)</f>
        <v>#N/A</v>
      </c>
      <c r="L126" s="140" t="e">
        <f>VLOOKUP(L125,$BT$8:$BU$31,2)</f>
        <v>#N/A</v>
      </c>
      <c r="M126" s="140" t="e">
        <f>VLOOKUP(M125,$BY$8:$BZ$31,2)</f>
        <v>#N/A</v>
      </c>
      <c r="N126" s="140" t="e">
        <f>VLOOKUP(N125,$CD$8:$CE$31,2)</f>
        <v>#N/A</v>
      </c>
      <c r="O126" s="140" t="e">
        <f>VLOOKUP(O125,$CI$8:$CJ$31,2)</f>
        <v>#N/A</v>
      </c>
      <c r="P126" s="140" t="e">
        <f>VLOOKUP(P125,$CN$8:$CO$31,2)</f>
        <v>#N/A</v>
      </c>
      <c r="Q126" s="153">
        <f>SUMIF(E126:P126,"&lt;51")</f>
        <v>0</v>
      </c>
      <c r="R126" s="139"/>
      <c r="S126" s="141"/>
      <c r="T126" s="141"/>
      <c r="U126" s="141"/>
      <c r="V126" s="141"/>
      <c r="W126" s="140">
        <f>SUM(S126:V126)</f>
        <v>0</v>
      </c>
      <c r="X126" s="146">
        <f>Q126+W126</f>
        <v>0</v>
      </c>
      <c r="Y126" s="142">
        <f ca="1">RANK($X126,$X$16:$X$276,0)</f>
        <v>14</v>
      </c>
      <c r="Z126" s="147" t="str">
        <f>IF($X126&gt;$AC$23,"BLUE",(IF($X126&gt;$AD$23,"RED",(IF($X126&gt;0,"WHITE","")))))</f>
        <v/>
      </c>
      <c r="AA126" s="143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</row>
    <row r="127" spans="1:9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93"/>
      <c r="Q127" s="27"/>
      <c r="R127" s="2"/>
      <c r="S127" s="12"/>
      <c r="T127" s="12"/>
      <c r="U127" s="12"/>
      <c r="V127" s="79"/>
      <c r="W127" s="1"/>
      <c r="X127" s="29"/>
      <c r="Y127" s="38"/>
      <c r="Z127" s="98"/>
      <c r="AA127" s="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</row>
    <row r="128" spans="1:93" ht="13.8" thickBot="1" x14ac:dyDescent="0.3">
      <c r="A128" s="144"/>
      <c r="B128" s="145"/>
      <c r="C128" s="145"/>
      <c r="D128" s="84"/>
      <c r="E128" s="39" t="e">
        <f>VLOOKUP(E127,AK$8:AL$31,2)</f>
        <v>#N/A</v>
      </c>
      <c r="F128" s="39" t="e">
        <f>VLOOKUP(F127,$AP$8:$AQ$31,2)</f>
        <v>#N/A</v>
      </c>
      <c r="G128" s="39" t="e">
        <f>VLOOKUP(G127,$AU$8:$AV$31,2)</f>
        <v>#N/A</v>
      </c>
      <c r="H128" s="39" t="e">
        <f>VLOOKUP(H127,$AZ$8:$BA$31,2)</f>
        <v>#N/A</v>
      </c>
      <c r="I128" s="39" t="e">
        <f>VLOOKUP(I127,$BE$8:$BF$31,2)</f>
        <v>#N/A</v>
      </c>
      <c r="J128" s="39" t="e">
        <f>VLOOKUP(J127,$BJ$8:$BK$31,2)</f>
        <v>#N/A</v>
      </c>
      <c r="K128" s="39" t="e">
        <f>VLOOKUP(K127,$BO$8:$BP$31,2)</f>
        <v>#N/A</v>
      </c>
      <c r="L128" s="39" t="e">
        <f>VLOOKUP(L127,$BT$8:$BU$31,2)</f>
        <v>#N/A</v>
      </c>
      <c r="M128" s="39" t="e">
        <f>VLOOKUP(M127,$BY$8:$BZ$31,2)</f>
        <v>#N/A</v>
      </c>
      <c r="N128" s="39" t="e">
        <f>VLOOKUP(N127,$CD$8:$CE$31,2)</f>
        <v>#N/A</v>
      </c>
      <c r="O128" s="39" t="e">
        <f>VLOOKUP(O127,$CI$8:$CJ$31,2)</f>
        <v>#N/A</v>
      </c>
      <c r="P128" s="39" t="e">
        <f>VLOOKUP(P127,$CN$8:$CO$31,2)</f>
        <v>#N/A</v>
      </c>
      <c r="Q128" s="94">
        <f>SUMIF(E128:P128,"&lt;51")</f>
        <v>0</v>
      </c>
      <c r="R128" s="85"/>
      <c r="S128" s="8"/>
      <c r="T128" s="8"/>
      <c r="U128" s="8"/>
      <c r="V128" s="8"/>
      <c r="W128" s="39">
        <f>SUM(S128:V128)</f>
        <v>0</v>
      </c>
      <c r="X128" s="95">
        <f>Q128+W128</f>
        <v>0</v>
      </c>
      <c r="Y128" s="40">
        <f ca="1">RANK($X128,$X$16:$X$276,0)</f>
        <v>14</v>
      </c>
      <c r="Z128" s="99" t="str">
        <f>IF($X128&gt;$AC$23,"BLUE",(IF($X128&gt;$AD$23,"RED",(IF($X128&gt;0,"WHITE","")))))</f>
        <v/>
      </c>
      <c r="AA128" s="86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</row>
    <row r="129" spans="1:9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93"/>
      <c r="Q129" s="27"/>
      <c r="R129" s="2"/>
      <c r="S129" s="12"/>
      <c r="T129" s="12"/>
      <c r="U129" s="12"/>
      <c r="V129" s="79"/>
      <c r="W129" s="1"/>
      <c r="X129" s="29"/>
      <c r="Y129" s="38"/>
      <c r="Z129" s="98"/>
      <c r="AA129" s="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</row>
    <row r="130" spans="1:93" ht="13.8" thickBot="1" x14ac:dyDescent="0.3">
      <c r="A130" s="102"/>
      <c r="B130" s="84"/>
      <c r="C130" s="84"/>
      <c r="D130" s="84"/>
      <c r="E130" s="39" t="e">
        <f>VLOOKUP(E129,AK$8:AL$31,2)</f>
        <v>#N/A</v>
      </c>
      <c r="F130" s="39" t="e">
        <f>VLOOKUP(F129,$AP$8:$AQ$31,2)</f>
        <v>#N/A</v>
      </c>
      <c r="G130" s="39" t="e">
        <f>VLOOKUP(G129,$AU$8:$AV$31,2)</f>
        <v>#N/A</v>
      </c>
      <c r="H130" s="39" t="e">
        <f>VLOOKUP(H129,$AZ$8:$BA$31,2)</f>
        <v>#N/A</v>
      </c>
      <c r="I130" s="39" t="e">
        <f>VLOOKUP(I129,$BE$8:$BF$31,2)</f>
        <v>#N/A</v>
      </c>
      <c r="J130" s="39" t="e">
        <f>VLOOKUP(J129,$BJ$8:$BK$31,2)</f>
        <v>#N/A</v>
      </c>
      <c r="K130" s="39" t="e">
        <f>VLOOKUP(K129,$BO$8:$BP$31,2)</f>
        <v>#N/A</v>
      </c>
      <c r="L130" s="39" t="e">
        <f>VLOOKUP(L129,$BT$8:$BU$31,2)</f>
        <v>#N/A</v>
      </c>
      <c r="M130" s="39" t="e">
        <f>VLOOKUP(M129,$BY$8:$BZ$31,2)</f>
        <v>#N/A</v>
      </c>
      <c r="N130" s="39" t="e">
        <f>VLOOKUP(N129,$CD$8:$CE$31,2)</f>
        <v>#N/A</v>
      </c>
      <c r="O130" s="39" t="e">
        <f>VLOOKUP(O129,$CI$8:$CJ$31,2)</f>
        <v>#N/A</v>
      </c>
      <c r="P130" s="39" t="e">
        <f>VLOOKUP(P129,$CN$8:$CO$31,2)</f>
        <v>#N/A</v>
      </c>
      <c r="Q130" s="94">
        <f>SUMIF(E130:P130,"&lt;51")</f>
        <v>0</v>
      </c>
      <c r="R130" s="85"/>
      <c r="S130" s="8"/>
      <c r="T130" s="8"/>
      <c r="U130" s="8"/>
      <c r="V130" s="8"/>
      <c r="W130" s="39">
        <f>SUM(S130:V130)</f>
        <v>0</v>
      </c>
      <c r="X130" s="95">
        <f>Q130+W130</f>
        <v>0</v>
      </c>
      <c r="Y130" s="40">
        <f ca="1">RANK($X130,$X$16:$X$276,0)</f>
        <v>14</v>
      </c>
      <c r="Z130" s="99" t="str">
        <f>IF($X130&gt;$AC$23,"BLUE",(IF($X130&gt;$AD$23,"RED",(IF($X130&gt;0,"WHITE","")))))</f>
        <v/>
      </c>
      <c r="AA130" s="86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</row>
    <row r="131" spans="1:9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93"/>
      <c r="Q131" s="27"/>
      <c r="R131" s="2"/>
      <c r="S131" s="12"/>
      <c r="T131" s="12"/>
      <c r="U131" s="12"/>
      <c r="V131" s="79"/>
      <c r="W131" s="1"/>
      <c r="X131" s="29"/>
      <c r="Y131" s="38"/>
      <c r="Z131" s="98"/>
      <c r="AA131" s="57" t="s">
        <v>34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</row>
    <row r="132" spans="1:93" ht="13.8" thickBot="1" x14ac:dyDescent="0.3">
      <c r="A132" s="102"/>
      <c r="B132" s="84"/>
      <c r="C132" s="84"/>
      <c r="D132" s="84"/>
      <c r="E132" s="39" t="e">
        <f>VLOOKUP(E131,AK$8:AL$31,2)</f>
        <v>#N/A</v>
      </c>
      <c r="F132" s="39" t="e">
        <f>VLOOKUP(F131,$AP$8:$AQ$31,2)</f>
        <v>#N/A</v>
      </c>
      <c r="G132" s="39" t="e">
        <f>VLOOKUP(G131,$AU$8:$AV$31,2)</f>
        <v>#N/A</v>
      </c>
      <c r="H132" s="39" t="e">
        <f>VLOOKUP(H131,$AZ$8:$BA$31,2)</f>
        <v>#N/A</v>
      </c>
      <c r="I132" s="39" t="e">
        <f>VLOOKUP(I131,$BE$8:$BF$31,2)</f>
        <v>#N/A</v>
      </c>
      <c r="J132" s="39" t="e">
        <f>VLOOKUP(J131,$BJ$8:$BK$31,2)</f>
        <v>#N/A</v>
      </c>
      <c r="K132" s="39" t="e">
        <f>VLOOKUP(K131,$BO$8:$BP$31,2)</f>
        <v>#N/A</v>
      </c>
      <c r="L132" s="39" t="e">
        <f>VLOOKUP(L131,$BT$8:$BU$31,2)</f>
        <v>#N/A</v>
      </c>
      <c r="M132" s="39" t="e">
        <f>VLOOKUP(M131,$BY$8:$BZ$31,2)</f>
        <v>#N/A</v>
      </c>
      <c r="N132" s="39" t="e">
        <f>VLOOKUP(N131,$CD$8:$CE$31,2)</f>
        <v>#N/A</v>
      </c>
      <c r="O132" s="39" t="e">
        <f>VLOOKUP(O131,$CI$8:$CJ$31,2)</f>
        <v>#N/A</v>
      </c>
      <c r="P132" s="39" t="e">
        <f>VLOOKUP(P131,$CN$8:$CO$31,2)</f>
        <v>#N/A</v>
      </c>
      <c r="Q132" s="94">
        <f>SUMIF(E132:P132,"&lt;51")</f>
        <v>0</v>
      </c>
      <c r="R132" s="85"/>
      <c r="S132" s="8"/>
      <c r="T132" s="8"/>
      <c r="U132" s="8"/>
      <c r="V132" s="8"/>
      <c r="W132" s="95">
        <f>SUM(S132:V132)</f>
        <v>0</v>
      </c>
      <c r="X132" s="95">
        <f>Q132+W132</f>
        <v>0</v>
      </c>
      <c r="Y132" s="40">
        <f ca="1">RANK($X132,$X$16:$X$276,0)</f>
        <v>14</v>
      </c>
      <c r="Z132" s="99" t="str">
        <f>IF($X132&gt;$AC$23,"BLUE",(IF($X132&gt;$AD$23,"RED",(IF($X132&gt;0,"WHITE","")))))</f>
        <v/>
      </c>
      <c r="AA132" s="9" t="e">
        <f>SUM(X117:X132)/COUNTA(A117:A132)</f>
        <v>#DIV/0!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</row>
    <row r="133" spans="1:93" x14ac:dyDescent="0.25">
      <c r="A133" s="105" t="s">
        <v>35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112"/>
      <c r="R133" s="12"/>
      <c r="S133" s="12"/>
      <c r="T133" s="12"/>
      <c r="U133" s="12"/>
      <c r="V133" s="16"/>
      <c r="W133" s="111"/>
      <c r="X133" s="111"/>
      <c r="Y133" s="115"/>
      <c r="Z133" s="113"/>
      <c r="AA133" s="114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</row>
    <row r="134" spans="1:9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09"/>
      <c r="R134" s="2"/>
      <c r="S134" s="12"/>
      <c r="T134" s="12"/>
      <c r="U134" s="12"/>
      <c r="V134" s="79"/>
      <c r="W134" s="1"/>
      <c r="X134" s="29"/>
      <c r="Y134" s="38"/>
      <c r="Z134" s="98"/>
      <c r="AA134" s="6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</row>
    <row r="135" spans="1:93" ht="13.8" thickBot="1" x14ac:dyDescent="0.3">
      <c r="A135" s="101"/>
      <c r="B135" s="17"/>
      <c r="C135" s="17"/>
      <c r="D135" s="17"/>
      <c r="E135" s="39" t="e">
        <f>VLOOKUP(E134,AK$8:AL$31,2)</f>
        <v>#N/A</v>
      </c>
      <c r="F135" s="39" t="e">
        <f>VLOOKUP(F134,$AP$8:$AQ$31,2)</f>
        <v>#N/A</v>
      </c>
      <c r="G135" s="39" t="e">
        <f>VLOOKUP(G134,$AU$8:$AV$31,2)</f>
        <v>#N/A</v>
      </c>
      <c r="H135" s="39" t="e">
        <f>VLOOKUP(H134,$AZ$8:$BA$31,2)</f>
        <v>#N/A</v>
      </c>
      <c r="I135" s="39" t="e">
        <f>VLOOKUP(I134,$BE$8:$BF$31,2)</f>
        <v>#N/A</v>
      </c>
      <c r="J135" s="39" t="e">
        <f>VLOOKUP(J134,$BJ$8:$BK$31,2)</f>
        <v>#N/A</v>
      </c>
      <c r="K135" s="39" t="e">
        <f>VLOOKUP(K134,$BO$8:$BP$31,2)</f>
        <v>#N/A</v>
      </c>
      <c r="L135" s="39" t="e">
        <f>VLOOKUP(L134,$BT$8:$BU$31,2)</f>
        <v>#N/A</v>
      </c>
      <c r="M135" s="39" t="e">
        <f>VLOOKUP(M134,$BY$8:$BZ$31,2)</f>
        <v>#N/A</v>
      </c>
      <c r="N135" s="39" t="e">
        <f>VLOOKUP(N134,$CD$8:$CE$31,2)</f>
        <v>#N/A</v>
      </c>
      <c r="O135" s="39" t="e">
        <f>VLOOKUP(O134,$CI$8:$CJ$31,2)</f>
        <v>#N/A</v>
      </c>
      <c r="P135" s="39" t="e">
        <f>VLOOKUP(P134,$CN$8:$CO$31,2)</f>
        <v>#N/A</v>
      </c>
      <c r="Q135" s="94">
        <f>SUMIF(E135:P135,"&lt;51")</f>
        <v>0</v>
      </c>
      <c r="R135" s="85"/>
      <c r="S135" s="8"/>
      <c r="T135" s="8"/>
      <c r="U135" s="8"/>
      <c r="V135" s="8"/>
      <c r="W135" s="39">
        <f>SUM(S135:V135)</f>
        <v>0</v>
      </c>
      <c r="X135" s="95">
        <f>Q135+W135</f>
        <v>0</v>
      </c>
      <c r="Y135" s="40">
        <f ca="1">RANK($X135,$X$16:$X$276,0)</f>
        <v>14</v>
      </c>
      <c r="Z135" s="99" t="str">
        <f>IF($X135&gt;$AC$23,"BLUE",(IF($X135&gt;$AD$23,"RED",(IF($X135&gt;0,"WHITE","")))))</f>
        <v/>
      </c>
      <c r="AA135" s="86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</row>
    <row r="136" spans="1:9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93"/>
      <c r="Q136" s="27"/>
      <c r="R136" s="2"/>
      <c r="S136" s="12"/>
      <c r="T136" s="12"/>
      <c r="U136" s="12"/>
      <c r="V136" s="79"/>
      <c r="W136" s="1"/>
      <c r="X136" s="29"/>
      <c r="Y136" s="38"/>
      <c r="Z136" s="98"/>
      <c r="AA136" s="6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</row>
    <row r="137" spans="1:93" ht="13.8" thickBot="1" x14ac:dyDescent="0.3">
      <c r="A137" s="101"/>
      <c r="B137" s="17"/>
      <c r="C137" s="17"/>
      <c r="D137" s="17"/>
      <c r="E137" s="39" t="e">
        <f>VLOOKUP(E136,AK$8:AL$31,2)</f>
        <v>#N/A</v>
      </c>
      <c r="F137" s="39" t="e">
        <f>VLOOKUP(F136,$AP$8:$AQ$31,2)</f>
        <v>#N/A</v>
      </c>
      <c r="G137" s="39" t="e">
        <f>VLOOKUP(G136,$AU$8:$AV$31,2)</f>
        <v>#N/A</v>
      </c>
      <c r="H137" s="39" t="e">
        <f>VLOOKUP(H136,$AZ$8:$BA$31,2)</f>
        <v>#N/A</v>
      </c>
      <c r="I137" s="39" t="e">
        <f>VLOOKUP(I136,$BE$8:$BF$31,2)</f>
        <v>#N/A</v>
      </c>
      <c r="J137" s="39" t="e">
        <f>VLOOKUP(J136,$BJ$8:$BK$31,2)</f>
        <v>#N/A</v>
      </c>
      <c r="K137" s="39" t="e">
        <f>VLOOKUP(K136,$BO$8:$BP$31,2)</f>
        <v>#N/A</v>
      </c>
      <c r="L137" s="39" t="e">
        <f>VLOOKUP(L136,$BT$8:$BU$31,2)</f>
        <v>#N/A</v>
      </c>
      <c r="M137" s="39" t="e">
        <f>VLOOKUP(M136,$BY$8:$BZ$31,2)</f>
        <v>#N/A</v>
      </c>
      <c r="N137" s="39" t="e">
        <f>VLOOKUP(N136,$CD$8:$CE$31,2)</f>
        <v>#N/A</v>
      </c>
      <c r="O137" s="39" t="e">
        <f>VLOOKUP(O136,$CI$8:$CJ$31,2)</f>
        <v>#N/A</v>
      </c>
      <c r="P137" s="39" t="e">
        <f>VLOOKUP(P136,$CN$8:$CO$31,2)</f>
        <v>#N/A</v>
      </c>
      <c r="Q137" s="94">
        <f>SUMIF(E137:P137,"&lt;51")</f>
        <v>0</v>
      </c>
      <c r="R137" s="85"/>
      <c r="S137" s="8"/>
      <c r="T137" s="8"/>
      <c r="U137" s="8"/>
      <c r="V137" s="8"/>
      <c r="W137" s="39">
        <f>SUM(S137:V137)</f>
        <v>0</v>
      </c>
      <c r="X137" s="95">
        <f>Q137+W137</f>
        <v>0</v>
      </c>
      <c r="Y137" s="40">
        <f ca="1">RANK($X137,$X$16:$X$276,0)</f>
        <v>14</v>
      </c>
      <c r="Z137" s="99" t="str">
        <f>IF($X137&gt;$AC$23,"BLUE",(IF($X137&gt;$AD$23,"RED",(IF($X137&gt;0,"WHITE","")))))</f>
        <v/>
      </c>
      <c r="AA137" s="86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</row>
    <row r="138" spans="1:9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93"/>
      <c r="Q138" s="27"/>
      <c r="R138" s="2"/>
      <c r="S138" s="12"/>
      <c r="T138" s="12"/>
      <c r="U138" s="12"/>
      <c r="V138" s="79"/>
      <c r="W138" s="1"/>
      <c r="X138" s="29"/>
      <c r="Y138" s="38"/>
      <c r="Z138" s="98"/>
      <c r="AA138" s="6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</row>
    <row r="139" spans="1:93" ht="13.8" thickBot="1" x14ac:dyDescent="0.3">
      <c r="A139" s="101"/>
      <c r="B139" s="17"/>
      <c r="C139" s="17"/>
      <c r="D139" s="17"/>
      <c r="E139" s="39" t="e">
        <f>VLOOKUP(E138,AK$8:AL$31,2)</f>
        <v>#N/A</v>
      </c>
      <c r="F139" s="39" t="e">
        <f>VLOOKUP(F138,$AP$8:$AQ$31,2)</f>
        <v>#N/A</v>
      </c>
      <c r="G139" s="39" t="e">
        <f>VLOOKUP(G138,$AU$8:$AV$31,2)</f>
        <v>#N/A</v>
      </c>
      <c r="H139" s="39" t="e">
        <f>VLOOKUP(H138,$AZ$8:$BA$31,2)</f>
        <v>#N/A</v>
      </c>
      <c r="I139" s="39" t="e">
        <f>VLOOKUP(I138,$BE$8:$BF$31,2)</f>
        <v>#N/A</v>
      </c>
      <c r="J139" s="39" t="e">
        <f>VLOOKUP(J138,$BJ$8:$BK$31,2)</f>
        <v>#N/A</v>
      </c>
      <c r="K139" s="39" t="e">
        <f>VLOOKUP(K138,$BO$8:$BP$31,2)</f>
        <v>#N/A</v>
      </c>
      <c r="L139" s="39" t="e">
        <f>VLOOKUP(L138,$BT$8:$BU$31,2)</f>
        <v>#N/A</v>
      </c>
      <c r="M139" s="39" t="e">
        <f>VLOOKUP(M138,$BY$8:$BZ$31,2)</f>
        <v>#N/A</v>
      </c>
      <c r="N139" s="39" t="e">
        <f>VLOOKUP(N138,$CD$8:$CE$31,2)</f>
        <v>#N/A</v>
      </c>
      <c r="O139" s="39" t="e">
        <f>VLOOKUP(O138,$CI$8:$CJ$31,2)</f>
        <v>#N/A</v>
      </c>
      <c r="P139" s="39" t="e">
        <f>VLOOKUP(P138,$CN$8:$CO$31,2)</f>
        <v>#N/A</v>
      </c>
      <c r="Q139" s="94">
        <f>SUMIF(E139:P139,"&lt;51")</f>
        <v>0</v>
      </c>
      <c r="R139" s="85"/>
      <c r="S139" s="8"/>
      <c r="T139" s="8"/>
      <c r="U139" s="8"/>
      <c r="V139" s="8"/>
      <c r="W139" s="39">
        <f>SUM(S139:V139)</f>
        <v>0</v>
      </c>
      <c r="X139" s="95">
        <f>Q139+W139</f>
        <v>0</v>
      </c>
      <c r="Y139" s="40">
        <f ca="1">RANK($X139,$X$16:$X$276,0)</f>
        <v>14</v>
      </c>
      <c r="Z139" s="99" t="str">
        <f>IF($X139&gt;$AC$23,"BLUE",(IF($X139&gt;$AD$23,"RED",(IF($X139&gt;0,"WHITE","")))))</f>
        <v/>
      </c>
      <c r="AA139" s="86"/>
      <c r="AB139" s="2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</row>
    <row r="140" spans="1:9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93"/>
      <c r="Q140" s="27"/>
      <c r="R140" s="2"/>
      <c r="S140" s="12"/>
      <c r="T140" s="12"/>
      <c r="U140" s="12"/>
      <c r="V140" s="79"/>
      <c r="W140" s="1"/>
      <c r="X140" s="29"/>
      <c r="Y140" s="38"/>
      <c r="Z140" s="98"/>
      <c r="AA140" s="6"/>
      <c r="AB140" s="2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</row>
    <row r="141" spans="1:93" ht="13.8" thickBot="1" x14ac:dyDescent="0.3">
      <c r="A141" s="101"/>
      <c r="B141" s="17"/>
      <c r="C141" s="17"/>
      <c r="D141" s="17"/>
      <c r="E141" s="39" t="e">
        <f>VLOOKUP(E140,AK$8:AL$31,2)</f>
        <v>#N/A</v>
      </c>
      <c r="F141" s="39" t="e">
        <f>VLOOKUP(F140,$AP$8:$AQ$31,2)</f>
        <v>#N/A</v>
      </c>
      <c r="G141" s="39" t="e">
        <f>VLOOKUP(G140,$AU$8:$AV$31,2)</f>
        <v>#N/A</v>
      </c>
      <c r="H141" s="39" t="e">
        <f>VLOOKUP(H140,$AZ$8:$BA$31,2)</f>
        <v>#N/A</v>
      </c>
      <c r="I141" s="39" t="e">
        <f>VLOOKUP(I140,$BE$8:$BF$31,2)</f>
        <v>#N/A</v>
      </c>
      <c r="J141" s="39" t="e">
        <f>VLOOKUP(J140,$BJ$8:$BK$31,2)</f>
        <v>#N/A</v>
      </c>
      <c r="K141" s="39" t="e">
        <f>VLOOKUP(K140,$BO$8:$BP$31,2)</f>
        <v>#N/A</v>
      </c>
      <c r="L141" s="39" t="e">
        <f>VLOOKUP(L140,$BT$8:$BU$31,2)</f>
        <v>#N/A</v>
      </c>
      <c r="M141" s="39" t="e">
        <f>VLOOKUP(M140,$BY$8:$BZ$31,2)</f>
        <v>#N/A</v>
      </c>
      <c r="N141" s="39" t="e">
        <f>VLOOKUP(N140,$CD$8:$CE$31,2)</f>
        <v>#N/A</v>
      </c>
      <c r="O141" s="39" t="e">
        <f>VLOOKUP(O140,$CI$8:$CJ$31,2)</f>
        <v>#N/A</v>
      </c>
      <c r="P141" s="39" t="e">
        <f>VLOOKUP(P140,$CN$8:$CO$31,2)</f>
        <v>#N/A</v>
      </c>
      <c r="Q141" s="94">
        <f>SUMIF(E141:P141,"&lt;51")</f>
        <v>0</v>
      </c>
      <c r="R141" s="85"/>
      <c r="S141" s="8"/>
      <c r="T141" s="8"/>
      <c r="U141" s="8"/>
      <c r="V141" s="8"/>
      <c r="W141" s="39">
        <f>SUM(S141:V141)</f>
        <v>0</v>
      </c>
      <c r="X141" s="95">
        <f>Q141+W141</f>
        <v>0</v>
      </c>
      <c r="Y141" s="40">
        <f ca="1">RANK($X141,$X$16:$X$276,0)</f>
        <v>14</v>
      </c>
      <c r="Z141" s="99" t="str">
        <f>IF($X141&gt;$AC$23,"BLUE",(IF($X141&gt;$AD$23,"RED",(IF($X141&gt;0,"WHITE","")))))</f>
        <v/>
      </c>
      <c r="AA141" s="86"/>
      <c r="AB141" s="2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</row>
    <row r="142" spans="1:9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93"/>
      <c r="Q142" s="27"/>
      <c r="R142" s="2"/>
      <c r="S142" s="12"/>
      <c r="T142" s="12"/>
      <c r="U142" s="12"/>
      <c r="V142" s="79"/>
      <c r="W142" s="1"/>
      <c r="X142" s="29"/>
      <c r="Y142" s="38"/>
      <c r="Z142" s="98"/>
      <c r="AA142" s="6"/>
      <c r="AB142" s="2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</row>
    <row r="143" spans="1:93" ht="13.8" thickBot="1" x14ac:dyDescent="0.3">
      <c r="A143" s="101"/>
      <c r="B143" s="17"/>
      <c r="C143" s="17"/>
      <c r="D143" s="17"/>
      <c r="E143" s="39" t="e">
        <f>VLOOKUP(E142,AK$8:AL$31,2)</f>
        <v>#N/A</v>
      </c>
      <c r="F143" s="39" t="e">
        <f>VLOOKUP(F142,$AP$8:$AQ$31,2)</f>
        <v>#N/A</v>
      </c>
      <c r="G143" s="39" t="e">
        <f>VLOOKUP(G142,$AU$8:$AV$31,2)</f>
        <v>#N/A</v>
      </c>
      <c r="H143" s="39" t="e">
        <f>VLOOKUP(H142,$AZ$8:$BA$31,2)</f>
        <v>#N/A</v>
      </c>
      <c r="I143" s="39" t="e">
        <f>VLOOKUP(I142,$BE$8:$BF$31,2)</f>
        <v>#N/A</v>
      </c>
      <c r="J143" s="39" t="e">
        <f>VLOOKUP(J142,$BJ$8:$BK$31,2)</f>
        <v>#N/A</v>
      </c>
      <c r="K143" s="39" t="e">
        <f>VLOOKUP(K142,$BO$8:$BP$31,2)</f>
        <v>#N/A</v>
      </c>
      <c r="L143" s="39" t="e">
        <f>VLOOKUP(L142,$BT$8:$BU$31,2)</f>
        <v>#N/A</v>
      </c>
      <c r="M143" s="39" t="e">
        <f>VLOOKUP(M142,$BY$8:$BZ$31,2)</f>
        <v>#N/A</v>
      </c>
      <c r="N143" s="39" t="e">
        <f>VLOOKUP(N142,$CD$8:$CE$31,2)</f>
        <v>#N/A</v>
      </c>
      <c r="O143" s="39" t="e">
        <f>VLOOKUP(O142,$CI$8:$CJ$31,2)</f>
        <v>#N/A</v>
      </c>
      <c r="P143" s="39" t="e">
        <f>VLOOKUP(P142,$CN$8:$CO$31,2)</f>
        <v>#N/A</v>
      </c>
      <c r="Q143" s="94">
        <f>SUMIF(E143:P143,"&lt;51")</f>
        <v>0</v>
      </c>
      <c r="R143" s="85"/>
      <c r="S143" s="8"/>
      <c r="T143" s="8"/>
      <c r="U143" s="8"/>
      <c r="V143" s="8"/>
      <c r="W143" s="39">
        <f>SUM(S143:V143)</f>
        <v>0</v>
      </c>
      <c r="X143" s="95">
        <f>Q143+W143</f>
        <v>0</v>
      </c>
      <c r="Y143" s="40">
        <f ca="1">RANK($X143,$X$16:$X$276,0)</f>
        <v>14</v>
      </c>
      <c r="Z143" s="99" t="str">
        <f>IF($X143&gt;$AC$23,"BLUE",(IF($X143&gt;$AD$23,"RED",(IF($X143&gt;0,"WHITE","")))))</f>
        <v/>
      </c>
      <c r="AA143" s="86"/>
      <c r="AB143" s="2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</row>
    <row r="144" spans="1:9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93"/>
      <c r="Q144" s="27"/>
      <c r="R144" s="2"/>
      <c r="S144" s="12"/>
      <c r="T144" s="12"/>
      <c r="U144" s="12"/>
      <c r="V144" s="79"/>
      <c r="W144" s="1"/>
      <c r="X144" s="29"/>
      <c r="Y144" s="38"/>
      <c r="Z144" s="98"/>
      <c r="AA144" s="6"/>
      <c r="AB144" s="2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</row>
    <row r="145" spans="1:93" ht="13.8" thickBot="1" x14ac:dyDescent="0.3">
      <c r="A145" s="101"/>
      <c r="B145" s="17"/>
      <c r="C145" s="17"/>
      <c r="D145" s="17"/>
      <c r="E145" s="39" t="e">
        <f>VLOOKUP(E144,AK$8:AL$31,2)</f>
        <v>#N/A</v>
      </c>
      <c r="F145" s="39" t="e">
        <f>VLOOKUP(F144,$AP$8:$AQ$31,2)</f>
        <v>#N/A</v>
      </c>
      <c r="G145" s="39" t="e">
        <f>VLOOKUP(G144,$AU$8:$AV$31,2)</f>
        <v>#N/A</v>
      </c>
      <c r="H145" s="39" t="e">
        <f>VLOOKUP(H144,$AZ$8:$BA$31,2)</f>
        <v>#N/A</v>
      </c>
      <c r="I145" s="39" t="e">
        <f>VLOOKUP(I144,$BE$8:$BF$31,2)</f>
        <v>#N/A</v>
      </c>
      <c r="J145" s="39" t="e">
        <f>VLOOKUP(J144,$BJ$8:$BK$31,2)</f>
        <v>#N/A</v>
      </c>
      <c r="K145" s="39" t="e">
        <f>VLOOKUP(K144,$BO$8:$BP$31,2)</f>
        <v>#N/A</v>
      </c>
      <c r="L145" s="39" t="e">
        <f>VLOOKUP(L144,$BT$8:$BU$31,2)</f>
        <v>#N/A</v>
      </c>
      <c r="M145" s="39" t="e">
        <f>VLOOKUP(M144,$BY$8:$BZ$31,2)</f>
        <v>#N/A</v>
      </c>
      <c r="N145" s="39" t="e">
        <f>VLOOKUP(N144,$CD$8:$CE$31,2)</f>
        <v>#N/A</v>
      </c>
      <c r="O145" s="39" t="e">
        <f>VLOOKUP(O144,$CI$8:$CJ$31,2)</f>
        <v>#N/A</v>
      </c>
      <c r="P145" s="39" t="e">
        <f>VLOOKUP(P144,$CN$8:$CO$31,2)</f>
        <v>#N/A</v>
      </c>
      <c r="Q145" s="94">
        <f>SUMIF(E145:P145,"&lt;51")</f>
        <v>0</v>
      </c>
      <c r="R145" s="85"/>
      <c r="S145" s="8"/>
      <c r="T145" s="8"/>
      <c r="U145" s="8"/>
      <c r="V145" s="8"/>
      <c r="W145" s="39">
        <f>SUM(S145:V145)</f>
        <v>0</v>
      </c>
      <c r="X145" s="95">
        <f>Q145+W145</f>
        <v>0</v>
      </c>
      <c r="Y145" s="40">
        <f ca="1">RANK($X145,$X$16:$X$276,0)</f>
        <v>14</v>
      </c>
      <c r="Z145" s="99" t="str">
        <f>IF($X145&gt;$AC$23,"BLUE",(IF($X145&gt;$AD$23,"RED",(IF($X145&gt;0,"WHITE","")))))</f>
        <v/>
      </c>
      <c r="AA145" s="86"/>
      <c r="AB145" s="2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</row>
    <row r="146" spans="1:9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93"/>
      <c r="Q146" s="27"/>
      <c r="R146" s="2"/>
      <c r="S146" s="12"/>
      <c r="T146" s="12"/>
      <c r="U146" s="12"/>
      <c r="V146" s="79"/>
      <c r="W146" s="1"/>
      <c r="X146" s="29"/>
      <c r="Y146" s="38"/>
      <c r="Z146" s="98"/>
      <c r="AA146" s="6"/>
      <c r="AB146" s="2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</row>
    <row r="147" spans="1:93" ht="13.8" thickBot="1" x14ac:dyDescent="0.3">
      <c r="A147" s="101"/>
      <c r="B147" s="17"/>
      <c r="C147" s="17"/>
      <c r="D147" s="17"/>
      <c r="E147" s="39" t="e">
        <f>VLOOKUP(E146,AK$8:AL$31,2)</f>
        <v>#N/A</v>
      </c>
      <c r="F147" s="39" t="e">
        <f>VLOOKUP(F146,$AP$8:$AQ$31,2)</f>
        <v>#N/A</v>
      </c>
      <c r="G147" s="39" t="e">
        <f>VLOOKUP(G146,$AU$8:$AV$31,2)</f>
        <v>#N/A</v>
      </c>
      <c r="H147" s="39" t="e">
        <f>VLOOKUP(H146,$AZ$8:$BA$31,2)</f>
        <v>#N/A</v>
      </c>
      <c r="I147" s="39" t="e">
        <f>VLOOKUP(I146,$BE$8:$BF$31,2)</f>
        <v>#N/A</v>
      </c>
      <c r="J147" s="39" t="e">
        <f>VLOOKUP(J146,$BJ$8:$BK$31,2)</f>
        <v>#N/A</v>
      </c>
      <c r="K147" s="39" t="e">
        <f>VLOOKUP(K146,$BO$8:$BP$31,2)</f>
        <v>#N/A</v>
      </c>
      <c r="L147" s="39" t="e">
        <f>VLOOKUP(L146,$BT$8:$BU$31,2)</f>
        <v>#N/A</v>
      </c>
      <c r="M147" s="39" t="e">
        <f>VLOOKUP(M146,$BY$8:$BZ$31,2)</f>
        <v>#N/A</v>
      </c>
      <c r="N147" s="39" t="e">
        <f>VLOOKUP(N146,$CD$8:$CE$31,2)</f>
        <v>#N/A</v>
      </c>
      <c r="O147" s="39" t="e">
        <f>VLOOKUP(O146,$CI$8:$CJ$31,2)</f>
        <v>#N/A</v>
      </c>
      <c r="P147" s="39" t="e">
        <f>VLOOKUP(P146,$CN$8:$CO$31,2)</f>
        <v>#N/A</v>
      </c>
      <c r="Q147" s="94">
        <f>SUMIF(E147:P147,"&lt;51")</f>
        <v>0</v>
      </c>
      <c r="R147" s="85"/>
      <c r="S147" s="8"/>
      <c r="T147" s="8"/>
      <c r="U147" s="8"/>
      <c r="V147" s="8"/>
      <c r="W147" s="39">
        <f>SUM(S147:V147)</f>
        <v>0</v>
      </c>
      <c r="X147" s="95">
        <f>Q147+W147</f>
        <v>0</v>
      </c>
      <c r="Y147" s="40">
        <f ca="1">RANK($X147,$X$16:$X$276,0)</f>
        <v>14</v>
      </c>
      <c r="Z147" s="99" t="str">
        <f>IF($X147&gt;$AC$23,"BLUE",(IF($X147&gt;$AD$23,"RED",(IF($X147&gt;0,"WHITE","")))))</f>
        <v/>
      </c>
      <c r="AA147" s="86" t="s">
        <v>88</v>
      </c>
      <c r="AB147" s="2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</row>
    <row r="148" spans="1:9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93"/>
      <c r="Q148" s="27"/>
      <c r="R148" s="2"/>
      <c r="S148" s="12"/>
      <c r="T148" s="12"/>
      <c r="U148" s="12"/>
      <c r="V148" s="79"/>
      <c r="W148" s="1"/>
      <c r="X148" s="29"/>
      <c r="Y148" s="38"/>
      <c r="Z148" s="98"/>
      <c r="AA148" s="57" t="s">
        <v>36</v>
      </c>
      <c r="AB148" s="2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</row>
    <row r="149" spans="1:93" ht="13.8" thickBot="1" x14ac:dyDescent="0.3">
      <c r="A149" s="101"/>
      <c r="B149" s="17"/>
      <c r="C149" s="17"/>
      <c r="D149" s="17"/>
      <c r="E149" s="39" t="e">
        <f>VLOOKUP(E148,AK$8:AL$31,2)</f>
        <v>#N/A</v>
      </c>
      <c r="F149" s="39" t="e">
        <f>VLOOKUP(F148,$AP$8:$AQ$31,2)</f>
        <v>#N/A</v>
      </c>
      <c r="G149" s="39" t="e">
        <f>VLOOKUP(G148,$AU$8:$AV$31,2)</f>
        <v>#N/A</v>
      </c>
      <c r="H149" s="39" t="e">
        <f>VLOOKUP(H148,$AZ$8:$BA$31,2)</f>
        <v>#N/A</v>
      </c>
      <c r="I149" s="39" t="e">
        <f>VLOOKUP(I148,$BE$8:$BF$31,2)</f>
        <v>#N/A</v>
      </c>
      <c r="J149" s="39" t="e">
        <f>VLOOKUP(J148,$BJ$8:$BK$31,2)</f>
        <v>#N/A</v>
      </c>
      <c r="K149" s="39" t="e">
        <f>VLOOKUP(K148,$BO$8:$BP$31,2)</f>
        <v>#N/A</v>
      </c>
      <c r="L149" s="39" t="e">
        <f>VLOOKUP(L148,$BT$8:$BU$31,2)</f>
        <v>#N/A</v>
      </c>
      <c r="M149" s="39" t="e">
        <f>VLOOKUP(M148,$BY$8:$BZ$31,2)</f>
        <v>#N/A</v>
      </c>
      <c r="N149" s="39" t="e">
        <f>VLOOKUP(N148,$CD$8:$CE$31,2)</f>
        <v>#N/A</v>
      </c>
      <c r="O149" s="39" t="e">
        <f>VLOOKUP(O148,$CI$8:$CJ$31,2)</f>
        <v>#N/A</v>
      </c>
      <c r="P149" s="39" t="e">
        <f>VLOOKUP(P148,$CN$8:$CO$31,2)</f>
        <v>#N/A</v>
      </c>
      <c r="Q149" s="94">
        <f>SUMIF(E149:P149,"&lt;51")</f>
        <v>0</v>
      </c>
      <c r="R149" s="85"/>
      <c r="S149" s="8"/>
      <c r="T149" s="8"/>
      <c r="U149" s="8"/>
      <c r="V149" s="8"/>
      <c r="W149" s="95">
        <f>SUM(S149:V149)</f>
        <v>0</v>
      </c>
      <c r="X149" s="95">
        <f>Q149+W149</f>
        <v>0</v>
      </c>
      <c r="Y149" s="40">
        <f ca="1">RANK($X149,$X$16:$X$276,0)</f>
        <v>14</v>
      </c>
      <c r="Z149" s="99" t="str">
        <f>IF($X149&gt;$AC$23,"BLUE",(IF($X149&gt;$AD$23,"RED",(IF($X149&gt;0,"WHITE","")))))</f>
        <v/>
      </c>
      <c r="AA149" s="9" t="e">
        <f>SUM(X134:X149)/COUNTA(A134:A149)</f>
        <v>#DIV/0!</v>
      </c>
      <c r="AB149" s="2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</row>
    <row r="150" spans="1:93" x14ac:dyDescent="0.25">
      <c r="A150" s="103" t="s">
        <v>37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12"/>
      <c r="R150" s="12"/>
      <c r="S150" s="12"/>
      <c r="T150" s="12"/>
      <c r="U150" s="12"/>
      <c r="V150" s="16"/>
      <c r="W150" s="111"/>
      <c r="X150" s="111"/>
      <c r="Y150" s="115"/>
      <c r="Z150" s="113"/>
      <c r="AA150" s="114"/>
      <c r="AB150" s="2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</row>
    <row r="151" spans="1:9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20"/>
      <c r="Q151" s="109"/>
      <c r="R151" s="2"/>
      <c r="S151" s="12"/>
      <c r="T151" s="12"/>
      <c r="U151" s="12"/>
      <c r="V151" s="79"/>
      <c r="W151" s="1"/>
      <c r="X151" s="28"/>
      <c r="Y151" s="38"/>
      <c r="Z151" s="68"/>
      <c r="AA151" s="6"/>
      <c r="AB151" s="2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</row>
    <row r="152" spans="1:93" ht="13.8" thickBot="1" x14ac:dyDescent="0.3">
      <c r="A152" s="101"/>
      <c r="B152" s="17"/>
      <c r="C152" s="17"/>
      <c r="D152" s="17"/>
      <c r="E152" s="39" t="e">
        <f>VLOOKUP(E151,AK$8:AL$31,2)</f>
        <v>#N/A</v>
      </c>
      <c r="F152" s="39" t="e">
        <f>VLOOKUP(F151,$AP$8:$AQ$31,2)</f>
        <v>#N/A</v>
      </c>
      <c r="G152" s="39" t="e">
        <f>VLOOKUP(G151,$AU$8:$AV$31,2)</f>
        <v>#N/A</v>
      </c>
      <c r="H152" s="39" t="e">
        <f>VLOOKUP(H151,$AZ$8:$BA$31,2)</f>
        <v>#N/A</v>
      </c>
      <c r="I152" s="39" t="e">
        <f>VLOOKUP(I151,$BE$8:$BF$31,2)</f>
        <v>#N/A</v>
      </c>
      <c r="J152" s="39" t="e">
        <f>VLOOKUP(J151,$BJ$8:$BK$31,2)</f>
        <v>#N/A</v>
      </c>
      <c r="K152" s="39" t="e">
        <f>VLOOKUP(K151,$BO$8:$BP$31,2)</f>
        <v>#N/A</v>
      </c>
      <c r="L152" s="39" t="e">
        <f>VLOOKUP(L151,$BT$8:$BU$31,2)</f>
        <v>#N/A</v>
      </c>
      <c r="M152" s="39" t="e">
        <f>VLOOKUP(M151,$BY$8:$BZ$31,2)</f>
        <v>#N/A</v>
      </c>
      <c r="N152" s="39" t="e">
        <f>VLOOKUP(N151,$CD$8:$CE$31,2)</f>
        <v>#N/A</v>
      </c>
      <c r="O152" s="39" t="e">
        <f>VLOOKUP(O151,$CI$8:$CJ$31,2)</f>
        <v>#N/A</v>
      </c>
      <c r="P152" s="39" t="e">
        <f>VLOOKUP(P151,$CN$8:$CO$31,2)</f>
        <v>#N/A</v>
      </c>
      <c r="Q152" s="94">
        <f>SUMIF(E152:P152,"&lt;51")</f>
        <v>0</v>
      </c>
      <c r="R152" s="85"/>
      <c r="S152" s="8"/>
      <c r="T152" s="8"/>
      <c r="U152" s="8"/>
      <c r="V152" s="8"/>
      <c r="W152" s="39">
        <f>SUM(S152:V152)</f>
        <v>0</v>
      </c>
      <c r="X152" s="95">
        <f>Q152+W152</f>
        <v>0</v>
      </c>
      <c r="Y152" s="40">
        <f ca="1">RANK($X152,$X$16:$X$276,0)</f>
        <v>14</v>
      </c>
      <c r="Z152" s="99" t="str">
        <f>IF($X152&gt;$AC$23,"BLUE",(IF($X152&gt;$AD$23,"RED",(IF($X152&gt;0,"WHITE","")))))</f>
        <v/>
      </c>
      <c r="AA152" s="86"/>
      <c r="AB152" s="2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</row>
    <row r="153" spans="1:9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93"/>
      <c r="Q153" s="27"/>
      <c r="R153" s="2"/>
      <c r="S153" s="12"/>
      <c r="T153" s="12"/>
      <c r="U153" s="12"/>
      <c r="V153" s="79"/>
      <c r="W153" s="1"/>
      <c r="X153" s="29"/>
      <c r="Y153" s="38"/>
      <c r="Z153" s="98"/>
      <c r="AA153" s="6"/>
      <c r="AB153" s="2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</row>
    <row r="154" spans="1:93" ht="13.8" thickBot="1" x14ac:dyDescent="0.3">
      <c r="A154" s="101"/>
      <c r="B154" s="17"/>
      <c r="C154" s="17"/>
      <c r="D154" s="17"/>
      <c r="E154" s="39" t="e">
        <f>VLOOKUP(E153,AK$8:AL$31,2)</f>
        <v>#N/A</v>
      </c>
      <c r="F154" s="39" t="e">
        <f>VLOOKUP(F153,$AP$8:$AQ$31,2)</f>
        <v>#N/A</v>
      </c>
      <c r="G154" s="39" t="e">
        <f>VLOOKUP(G153,$AU$8:$AV$31,2)</f>
        <v>#N/A</v>
      </c>
      <c r="H154" s="39" t="e">
        <f>VLOOKUP(H153,$AZ$8:$BA$31,2)</f>
        <v>#N/A</v>
      </c>
      <c r="I154" s="39" t="e">
        <f>VLOOKUP(I153,$BE$8:$BF$31,2)</f>
        <v>#N/A</v>
      </c>
      <c r="J154" s="39" t="e">
        <f>VLOOKUP(J153,$BJ$8:$BK$31,2)</f>
        <v>#N/A</v>
      </c>
      <c r="K154" s="39" t="e">
        <f>VLOOKUP(K153,$BO$8:$BP$31,2)</f>
        <v>#N/A</v>
      </c>
      <c r="L154" s="39" t="e">
        <f>VLOOKUP(L153,$BT$8:$BU$31,2)</f>
        <v>#N/A</v>
      </c>
      <c r="M154" s="39" t="e">
        <f>VLOOKUP(M153,$BY$8:$BZ$31,2)</f>
        <v>#N/A</v>
      </c>
      <c r="N154" s="39" t="e">
        <f>VLOOKUP(N153,$CD$8:$CE$31,2)</f>
        <v>#N/A</v>
      </c>
      <c r="O154" s="39" t="e">
        <f>VLOOKUP(O153,$CI$8:$CJ$31,2)</f>
        <v>#N/A</v>
      </c>
      <c r="P154" s="39" t="e">
        <f>VLOOKUP(P153,$CN$8:$CO$31,2)</f>
        <v>#N/A</v>
      </c>
      <c r="Q154" s="94">
        <f>SUMIF(E154:P154,"&lt;51")</f>
        <v>0</v>
      </c>
      <c r="R154" s="85"/>
      <c r="S154" s="8"/>
      <c r="T154" s="8"/>
      <c r="U154" s="8"/>
      <c r="V154" s="8"/>
      <c r="W154" s="39">
        <f>SUM(S154:V154)</f>
        <v>0</v>
      </c>
      <c r="X154" s="95">
        <f>Q154+W154</f>
        <v>0</v>
      </c>
      <c r="Y154" s="40">
        <f ca="1">RANK($X154,$X$16:$X$276,0)</f>
        <v>14</v>
      </c>
      <c r="Z154" s="99" t="str">
        <f>IF($X154&gt;$AC$23,"BLUE",(IF($X154&gt;$AD$23,"RED",(IF($X154&gt;0,"WHITE","")))))</f>
        <v/>
      </c>
      <c r="AA154" s="86"/>
      <c r="AB154" s="2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</row>
    <row r="155" spans="1:9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93"/>
      <c r="Q155" s="27"/>
      <c r="R155" s="2"/>
      <c r="S155" s="12"/>
      <c r="T155" s="12"/>
      <c r="U155" s="12"/>
      <c r="V155" s="79"/>
      <c r="W155" s="1"/>
      <c r="X155" s="29"/>
      <c r="Y155" s="38"/>
      <c r="Z155" s="98"/>
      <c r="AA155" s="6"/>
      <c r="AB155" s="2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</row>
    <row r="156" spans="1:93" ht="13.8" thickBot="1" x14ac:dyDescent="0.3">
      <c r="A156" s="101"/>
      <c r="B156" s="17"/>
      <c r="C156" s="17"/>
      <c r="D156" s="17"/>
      <c r="E156" s="39" t="e">
        <f>VLOOKUP(E155,AK$8:AL$31,2)</f>
        <v>#N/A</v>
      </c>
      <c r="F156" s="39" t="e">
        <f>VLOOKUP(F155,$AP$8:$AQ$31,2)</f>
        <v>#N/A</v>
      </c>
      <c r="G156" s="39" t="e">
        <f>VLOOKUP(G155,$AU$8:$AV$31,2)</f>
        <v>#N/A</v>
      </c>
      <c r="H156" s="39" t="e">
        <f>VLOOKUP(H155,$AZ$8:$BA$31,2)</f>
        <v>#N/A</v>
      </c>
      <c r="I156" s="39" t="e">
        <f>VLOOKUP(I155,$BE$8:$BF$31,2)</f>
        <v>#N/A</v>
      </c>
      <c r="J156" s="39" t="e">
        <f>VLOOKUP(J155,$BJ$8:$BK$31,2)</f>
        <v>#N/A</v>
      </c>
      <c r="K156" s="39" t="e">
        <f>VLOOKUP(K155,$BO$8:$BP$31,2)</f>
        <v>#N/A</v>
      </c>
      <c r="L156" s="39" t="e">
        <f>VLOOKUP(L155,$BT$8:$BU$31,2)</f>
        <v>#N/A</v>
      </c>
      <c r="M156" s="39" t="e">
        <f>VLOOKUP(M155,$BY$8:$BZ$31,2)</f>
        <v>#N/A</v>
      </c>
      <c r="N156" s="39" t="e">
        <f>VLOOKUP(N155,$CD$8:$CE$31,2)</f>
        <v>#N/A</v>
      </c>
      <c r="O156" s="39" t="e">
        <f>VLOOKUP(O155,$CI$8:$CJ$31,2)</f>
        <v>#N/A</v>
      </c>
      <c r="P156" s="39" t="e">
        <f>VLOOKUP(P155,$CN$8:$CO$31,2)</f>
        <v>#N/A</v>
      </c>
      <c r="Q156" s="94">
        <f>SUMIF(E156:P156,"&lt;51")</f>
        <v>0</v>
      </c>
      <c r="R156" s="85"/>
      <c r="S156" s="8"/>
      <c r="T156" s="8"/>
      <c r="U156" s="8"/>
      <c r="V156" s="8"/>
      <c r="W156" s="39">
        <f>SUM(S156:V156)</f>
        <v>0</v>
      </c>
      <c r="X156" s="95">
        <f>Q156+W156</f>
        <v>0</v>
      </c>
      <c r="Y156" s="40">
        <f ca="1">RANK($X156,$X$16:$X$276,0)</f>
        <v>14</v>
      </c>
      <c r="Z156" s="99" t="str">
        <f>IF($X156&gt;$AC$23,"BLUE",(IF($X156&gt;$AD$23,"RED",(IF($X156&gt;0,"WHITE","")))))</f>
        <v/>
      </c>
      <c r="AA156" s="86"/>
      <c r="AB156" s="2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</row>
    <row r="157" spans="1:9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93"/>
      <c r="Q157" s="27"/>
      <c r="R157" s="2"/>
      <c r="S157" s="12"/>
      <c r="T157" s="12"/>
      <c r="U157" s="12"/>
      <c r="V157" s="79"/>
      <c r="W157" s="1"/>
      <c r="X157" s="29"/>
      <c r="Y157" s="38"/>
      <c r="Z157" s="98"/>
      <c r="AA157" s="6"/>
      <c r="AB157" s="2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</row>
    <row r="158" spans="1:93" ht="13.8" thickBot="1" x14ac:dyDescent="0.3">
      <c r="A158" s="101"/>
      <c r="B158" s="17"/>
      <c r="C158" s="17"/>
      <c r="D158" s="17"/>
      <c r="E158" s="39" t="e">
        <f>VLOOKUP(E157,AK$8:AL$31,2)</f>
        <v>#N/A</v>
      </c>
      <c r="F158" s="39" t="e">
        <f>VLOOKUP(F157,$AP$8:$AQ$31,2)</f>
        <v>#N/A</v>
      </c>
      <c r="G158" s="39" t="e">
        <f>VLOOKUP(G157,$AU$8:$AV$31,2)</f>
        <v>#N/A</v>
      </c>
      <c r="H158" s="39" t="e">
        <f>VLOOKUP(H157,$AZ$8:$BA$31,2)</f>
        <v>#N/A</v>
      </c>
      <c r="I158" s="39" t="e">
        <f>VLOOKUP(I157,$BE$8:$BF$31,2)</f>
        <v>#N/A</v>
      </c>
      <c r="J158" s="39" t="e">
        <f>VLOOKUP(J157,$BJ$8:$BK$31,2)</f>
        <v>#N/A</v>
      </c>
      <c r="K158" s="39" t="e">
        <f>VLOOKUP(K157,$BO$8:$BP$31,2)</f>
        <v>#N/A</v>
      </c>
      <c r="L158" s="39" t="e">
        <f>VLOOKUP(L157,$BT$8:$BU$31,2)</f>
        <v>#N/A</v>
      </c>
      <c r="M158" s="39" t="e">
        <f>VLOOKUP(M157,$BY$8:$BZ$31,2)</f>
        <v>#N/A</v>
      </c>
      <c r="N158" s="39" t="e">
        <f>VLOOKUP(N157,$CD$8:$CE$31,2)</f>
        <v>#N/A</v>
      </c>
      <c r="O158" s="39" t="e">
        <f>VLOOKUP(O157,$CI$8:$CJ$31,2)</f>
        <v>#N/A</v>
      </c>
      <c r="P158" s="39" t="e">
        <f>VLOOKUP(P157,$CN$8:$CO$31,2)</f>
        <v>#N/A</v>
      </c>
      <c r="Q158" s="94">
        <f>SUMIF(E158:P158,"&lt;51")</f>
        <v>0</v>
      </c>
      <c r="R158" s="85"/>
      <c r="S158" s="8"/>
      <c r="T158" s="8"/>
      <c r="U158" s="8"/>
      <c r="V158" s="8"/>
      <c r="W158" s="39">
        <f>SUM(S158:V158)</f>
        <v>0</v>
      </c>
      <c r="X158" s="95">
        <f>Q158+W158</f>
        <v>0</v>
      </c>
      <c r="Y158" s="40">
        <f ca="1">RANK($X158,$X$16:$X$276,0)</f>
        <v>14</v>
      </c>
      <c r="Z158" s="99" t="str">
        <f>IF($X158&gt;$AC$23,"BLUE",(IF($X158&gt;$AD$23,"RED",(IF($X158&gt;0,"WHITE","")))))</f>
        <v/>
      </c>
      <c r="AA158" s="86"/>
      <c r="AB158" s="2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</row>
    <row r="159" spans="1:9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93"/>
      <c r="Q159" s="27"/>
      <c r="R159" s="2"/>
      <c r="S159" s="12"/>
      <c r="T159" s="12"/>
      <c r="U159" s="12"/>
      <c r="V159" s="79"/>
      <c r="W159" s="1"/>
      <c r="X159" s="29"/>
      <c r="Y159" s="38"/>
      <c r="Z159" s="98"/>
      <c r="AA159" s="6"/>
      <c r="AB159" s="2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</row>
    <row r="160" spans="1:93" ht="13.8" thickBot="1" x14ac:dyDescent="0.3">
      <c r="A160" s="101"/>
      <c r="B160" s="17"/>
      <c r="C160" s="17"/>
      <c r="D160" s="17"/>
      <c r="E160" s="39" t="e">
        <f>VLOOKUP(E159,AK$8:AL$31,2)</f>
        <v>#N/A</v>
      </c>
      <c r="F160" s="39" t="e">
        <f>VLOOKUP(F159,$AP$8:$AQ$31,2)</f>
        <v>#N/A</v>
      </c>
      <c r="G160" s="39" t="e">
        <f>VLOOKUP(G159,$AU$8:$AV$31,2)</f>
        <v>#N/A</v>
      </c>
      <c r="H160" s="39" t="e">
        <f>VLOOKUP(H159,$AZ$8:$BA$31,2)</f>
        <v>#N/A</v>
      </c>
      <c r="I160" s="39" t="e">
        <f>VLOOKUP(I159,$BE$8:$BF$31,2)</f>
        <v>#N/A</v>
      </c>
      <c r="J160" s="39" t="e">
        <f>VLOOKUP(J159,$BJ$8:$BK$31,2)</f>
        <v>#N/A</v>
      </c>
      <c r="K160" s="39" t="e">
        <f>VLOOKUP(K159,$BO$8:$BP$31,2)</f>
        <v>#N/A</v>
      </c>
      <c r="L160" s="39" t="e">
        <f>VLOOKUP(L159,$BT$8:$BU$31,2)</f>
        <v>#N/A</v>
      </c>
      <c r="M160" s="39" t="e">
        <f>VLOOKUP(M159,$BY$8:$BZ$31,2)</f>
        <v>#N/A</v>
      </c>
      <c r="N160" s="39" t="e">
        <f>VLOOKUP(N159,$CD$8:$CE$31,2)</f>
        <v>#N/A</v>
      </c>
      <c r="O160" s="39" t="e">
        <f>VLOOKUP(O159,$CI$8:$CJ$31,2)</f>
        <v>#N/A</v>
      </c>
      <c r="P160" s="39" t="e">
        <f>VLOOKUP(P159,$CN$8:$CO$31,2)</f>
        <v>#N/A</v>
      </c>
      <c r="Q160" s="94">
        <f>SUMIF(E160:P160,"&lt;51")</f>
        <v>0</v>
      </c>
      <c r="R160" s="85"/>
      <c r="S160" s="8"/>
      <c r="T160" s="8"/>
      <c r="U160" s="8"/>
      <c r="V160" s="8"/>
      <c r="W160" s="39">
        <f>SUM(S160:V160)</f>
        <v>0</v>
      </c>
      <c r="X160" s="95">
        <f>Q160+W160</f>
        <v>0</v>
      </c>
      <c r="Y160" s="40">
        <f ca="1">RANK($X160,$X$16:$X$276,0)</f>
        <v>14</v>
      </c>
      <c r="Z160" s="99" t="str">
        <f>IF($X160&gt;$AC$23,"BLUE",(IF($X160&gt;$AD$23,"RED",(IF($X160&gt;0,"WHITE","")))))</f>
        <v/>
      </c>
      <c r="AA160" s="86"/>
      <c r="AB160" s="2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</row>
    <row r="161" spans="1:9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93"/>
      <c r="Q161" s="27"/>
      <c r="R161" s="45"/>
      <c r="S161" s="12"/>
      <c r="T161" s="12"/>
      <c r="U161" s="12"/>
      <c r="V161" s="79"/>
      <c r="W161" s="1"/>
      <c r="X161" s="29"/>
      <c r="Y161" s="38"/>
      <c r="Z161" s="98"/>
      <c r="AA161" s="6"/>
      <c r="AB161" s="2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</row>
    <row r="162" spans="1:93" ht="13.8" thickBot="1" x14ac:dyDescent="0.3">
      <c r="A162" s="101"/>
      <c r="B162" s="17"/>
      <c r="C162" s="17"/>
      <c r="D162" s="17"/>
      <c r="E162" s="39" t="e">
        <f>VLOOKUP(E161,AK$8:AL$31,2)</f>
        <v>#N/A</v>
      </c>
      <c r="F162" s="39" t="e">
        <f>VLOOKUP(F161,$AP$8:$AQ$31,2)</f>
        <v>#N/A</v>
      </c>
      <c r="G162" s="39" t="e">
        <f>VLOOKUP(G161,$AU$8:$AV$31,2)</f>
        <v>#N/A</v>
      </c>
      <c r="H162" s="39" t="e">
        <f>VLOOKUP(H161,$AZ$8:$BA$31,2)</f>
        <v>#N/A</v>
      </c>
      <c r="I162" s="39" t="e">
        <f>VLOOKUP(I161,$BE$8:$BF$31,2)</f>
        <v>#N/A</v>
      </c>
      <c r="J162" s="39" t="e">
        <f>VLOOKUP(J161,$BJ$8:$BK$31,2)</f>
        <v>#N/A</v>
      </c>
      <c r="K162" s="39" t="e">
        <f>VLOOKUP(K161,$BO$8:$BP$31,2)</f>
        <v>#N/A</v>
      </c>
      <c r="L162" s="39" t="e">
        <f>VLOOKUP(L161,$BT$8:$BU$31,2)</f>
        <v>#N/A</v>
      </c>
      <c r="M162" s="39" t="e">
        <f>VLOOKUP(M161,$BY$8:$BZ$31,2)</f>
        <v>#N/A</v>
      </c>
      <c r="N162" s="39" t="e">
        <f>VLOOKUP(N161,$CD$8:$CE$31,2)</f>
        <v>#N/A</v>
      </c>
      <c r="O162" s="39" t="e">
        <f>VLOOKUP(O161,$CI$8:$CJ$31,2)</f>
        <v>#N/A</v>
      </c>
      <c r="P162" s="39" t="e">
        <f>VLOOKUP(P161,$CN$8:$CO$31,2)</f>
        <v>#N/A</v>
      </c>
      <c r="Q162" s="94">
        <f>SUMIF(E162:P162,"&lt;51")</f>
        <v>0</v>
      </c>
      <c r="R162" s="76"/>
      <c r="S162" s="8"/>
      <c r="T162" s="8"/>
      <c r="U162" s="8"/>
      <c r="V162" s="8"/>
      <c r="W162" s="39">
        <f>SUM(S162:V162)</f>
        <v>0</v>
      </c>
      <c r="X162" s="95">
        <f>Q162+W162</f>
        <v>0</v>
      </c>
      <c r="Y162" s="40">
        <f ca="1">RANK($X162,$X$16:$X$276,0)</f>
        <v>14</v>
      </c>
      <c r="Z162" s="99" t="str">
        <f>IF($X162&gt;$AC$23,"BLUE",(IF($X162&gt;$AD$23,"RED",(IF($X162&gt;0,"WHITE","")))))</f>
        <v/>
      </c>
      <c r="AA162" s="86"/>
      <c r="AB162" s="2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</row>
    <row r="163" spans="1:9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93"/>
      <c r="Q163" s="27"/>
      <c r="R163" s="45"/>
      <c r="S163" s="12"/>
      <c r="T163" s="12"/>
      <c r="U163" s="12"/>
      <c r="V163" s="79"/>
      <c r="W163" s="1"/>
      <c r="X163" s="29"/>
      <c r="Y163" s="38"/>
      <c r="Z163" s="98"/>
      <c r="AA163" s="6"/>
      <c r="AB163" s="2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</row>
    <row r="164" spans="1:93" ht="13.8" thickBot="1" x14ac:dyDescent="0.3">
      <c r="A164" s="101"/>
      <c r="B164" s="17"/>
      <c r="C164" s="17"/>
      <c r="D164" s="17"/>
      <c r="E164" s="39" t="e">
        <f>VLOOKUP(E163,AK$8:AL$31,2)</f>
        <v>#N/A</v>
      </c>
      <c r="F164" s="39" t="e">
        <f>VLOOKUP(F163,$AP$8:$AQ$31,2)</f>
        <v>#N/A</v>
      </c>
      <c r="G164" s="39" t="e">
        <f>VLOOKUP(G163,$AU$8:$AV$31,2)</f>
        <v>#N/A</v>
      </c>
      <c r="H164" s="39" t="e">
        <f>VLOOKUP(H163,$AZ$8:$BA$31,2)</f>
        <v>#N/A</v>
      </c>
      <c r="I164" s="39" t="e">
        <f>VLOOKUP(I163,$BE$8:$BF$31,2)</f>
        <v>#N/A</v>
      </c>
      <c r="J164" s="39" t="e">
        <f>VLOOKUP(J163,$BJ$8:$BK$31,2)</f>
        <v>#N/A</v>
      </c>
      <c r="K164" s="39" t="e">
        <f>VLOOKUP(K163,$BO$8:$BP$31,2)</f>
        <v>#N/A</v>
      </c>
      <c r="L164" s="39" t="e">
        <f>VLOOKUP(L163,$BT$8:$BU$31,2)</f>
        <v>#N/A</v>
      </c>
      <c r="M164" s="39" t="e">
        <f>VLOOKUP(M163,$BY$8:$BZ$31,2)</f>
        <v>#N/A</v>
      </c>
      <c r="N164" s="39" t="e">
        <f>VLOOKUP(N163,$CD$8:$CE$31,2)</f>
        <v>#N/A</v>
      </c>
      <c r="O164" s="39" t="e">
        <f>VLOOKUP(O163,$CI$8:$CJ$31,2)</f>
        <v>#N/A</v>
      </c>
      <c r="P164" s="39" t="e">
        <f>VLOOKUP(P163,$CN$8:$CO$31,2)</f>
        <v>#N/A</v>
      </c>
      <c r="Q164" s="94">
        <f>SUMIF(E164:P164,"&lt;51")</f>
        <v>0</v>
      </c>
      <c r="R164" s="76"/>
      <c r="S164" s="8"/>
      <c r="T164" s="8"/>
      <c r="U164" s="8"/>
      <c r="V164" s="8"/>
      <c r="W164" s="39">
        <f>SUM(S164:V164)</f>
        <v>0</v>
      </c>
      <c r="X164" s="95">
        <f>Q164+W164</f>
        <v>0</v>
      </c>
      <c r="Y164" s="40">
        <f ca="1">RANK($X164,$X$16:$X$276,0)</f>
        <v>14</v>
      </c>
      <c r="Z164" s="99" t="str">
        <f>IF($X164&gt;$AC$23,"BLUE",(IF($X164&gt;$AD$23,"RED",(IF($X164&gt;0,"WHITE","")))))</f>
        <v/>
      </c>
      <c r="AA164" s="86"/>
      <c r="AB164" s="2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</row>
    <row r="165" spans="1:9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93"/>
      <c r="Q165" s="27"/>
      <c r="R165" s="45"/>
      <c r="S165" s="12"/>
      <c r="T165" s="12"/>
      <c r="U165" s="12"/>
      <c r="V165" s="79"/>
      <c r="W165" s="1"/>
      <c r="X165" s="29"/>
      <c r="Y165" s="38"/>
      <c r="Z165" s="98"/>
      <c r="AA165" s="57" t="s">
        <v>38</v>
      </c>
      <c r="AB165" s="2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</row>
    <row r="166" spans="1:93" ht="13.8" thickBot="1" x14ac:dyDescent="0.3">
      <c r="A166" s="101"/>
      <c r="B166" s="17"/>
      <c r="C166" s="17"/>
      <c r="D166" s="17"/>
      <c r="E166" s="39" t="e">
        <f>VLOOKUP(E165,AK$8:AL$31,2)</f>
        <v>#N/A</v>
      </c>
      <c r="F166" s="39" t="e">
        <f>VLOOKUP(F165,$AP$8:$AQ$31,2)</f>
        <v>#N/A</v>
      </c>
      <c r="G166" s="39" t="e">
        <f>VLOOKUP(G165,$AU$8:$AV$31,2)</f>
        <v>#N/A</v>
      </c>
      <c r="H166" s="39" t="e">
        <f>VLOOKUP(H165,$AZ$8:$BA$31,2)</f>
        <v>#N/A</v>
      </c>
      <c r="I166" s="39" t="e">
        <f>VLOOKUP(I165,$BE$8:$BF$31,2)</f>
        <v>#N/A</v>
      </c>
      <c r="J166" s="39" t="e">
        <f>VLOOKUP(J165,$BJ$8:$BK$31,2)</f>
        <v>#N/A</v>
      </c>
      <c r="K166" s="39" t="e">
        <f>VLOOKUP(K165,$BO$8:$BP$31,2)</f>
        <v>#N/A</v>
      </c>
      <c r="L166" s="39" t="e">
        <f>VLOOKUP(L165,$BT$8:$BU$31,2)</f>
        <v>#N/A</v>
      </c>
      <c r="M166" s="39" t="e">
        <f>VLOOKUP(M165,$BY$8:$BZ$31,2)</f>
        <v>#N/A</v>
      </c>
      <c r="N166" s="39" t="e">
        <f>VLOOKUP(N165,$CD$8:$CE$31,2)</f>
        <v>#N/A</v>
      </c>
      <c r="O166" s="39" t="e">
        <f>VLOOKUP(O165,$CI$8:$CJ$31,2)</f>
        <v>#N/A</v>
      </c>
      <c r="P166" s="39" t="e">
        <f>VLOOKUP(P165,$CN$8:$CO$31,2)</f>
        <v>#N/A</v>
      </c>
      <c r="Q166" s="94">
        <f>SUMIF(E166:P166,"&lt;51")</f>
        <v>0</v>
      </c>
      <c r="R166" s="76"/>
      <c r="S166" s="8"/>
      <c r="T166" s="8"/>
      <c r="U166" s="8"/>
      <c r="V166" s="8"/>
      <c r="W166" s="95">
        <f>SUM(S166:V166)</f>
        <v>0</v>
      </c>
      <c r="X166" s="95">
        <f>Q166+W166</f>
        <v>0</v>
      </c>
      <c r="Y166" s="40">
        <f ca="1">RANK($X166,$X$16:$X$276,0)</f>
        <v>14</v>
      </c>
      <c r="Z166" s="99" t="str">
        <f>IF($X166&gt;$AC$23,"BLUE",(IF($X166&gt;$AD$23,"RED",(IF($X166&gt;0,"WHITE","")))))</f>
        <v/>
      </c>
      <c r="AA166" s="9" t="e">
        <f>SUM(X151:X166)/COUNTA(A151:A166)</f>
        <v>#DIV/0!</v>
      </c>
      <c r="AB166" s="2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</row>
    <row r="167" spans="1:93" x14ac:dyDescent="0.25">
      <c r="A167" s="103" t="s">
        <v>39</v>
      </c>
      <c r="B167" s="12"/>
      <c r="C167" s="12"/>
      <c r="D167" s="1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2"/>
      <c r="P167" s="12"/>
      <c r="Q167" s="112"/>
      <c r="R167" s="55"/>
      <c r="S167" s="12"/>
      <c r="T167" s="12"/>
      <c r="U167" s="12"/>
      <c r="V167" s="16"/>
      <c r="W167" s="111"/>
      <c r="X167" s="111"/>
      <c r="Y167" s="115"/>
      <c r="Z167" s="113"/>
      <c r="AA167" s="114"/>
      <c r="AB167" s="2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</row>
    <row r="168" spans="1:9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7"/>
      <c r="R168" s="45"/>
      <c r="S168" s="12"/>
      <c r="T168" s="12"/>
      <c r="U168" s="12"/>
      <c r="V168" s="79"/>
      <c r="W168" s="1"/>
      <c r="X168" s="28"/>
      <c r="Y168" s="38"/>
      <c r="Z168" s="68"/>
      <c r="AA168" s="6"/>
      <c r="AB168" s="2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</row>
    <row r="169" spans="1:93" ht="13.8" thickBot="1" x14ac:dyDescent="0.3">
      <c r="A169" s="101"/>
      <c r="B169" s="17"/>
      <c r="C169" s="17"/>
      <c r="D169" s="17"/>
      <c r="E169" s="39" t="e">
        <f>VLOOKUP(E168,AK$8:AL$31,2)</f>
        <v>#N/A</v>
      </c>
      <c r="F169" s="39" t="e">
        <f>VLOOKUP(F168,$AP$8:$AQ$31,2)</f>
        <v>#N/A</v>
      </c>
      <c r="G169" s="39" t="e">
        <f>VLOOKUP(G168,$AU$8:$AV$31,2)</f>
        <v>#N/A</v>
      </c>
      <c r="H169" s="39" t="e">
        <f>VLOOKUP(H168,$AZ$8:$BA$31,2)</f>
        <v>#N/A</v>
      </c>
      <c r="I169" s="39" t="e">
        <f>VLOOKUP(I168,$BE$8:$BF$31,2)</f>
        <v>#N/A</v>
      </c>
      <c r="J169" s="39" t="e">
        <f>VLOOKUP(J168,$BJ$8:$BK$31,2)</f>
        <v>#N/A</v>
      </c>
      <c r="K169" s="39" t="e">
        <f>VLOOKUP(K168,$BO$8:$BP$31,2)</f>
        <v>#N/A</v>
      </c>
      <c r="L169" s="39" t="e">
        <f>VLOOKUP(L168,$BT$8:$BU$31,2)</f>
        <v>#N/A</v>
      </c>
      <c r="M169" s="39" t="e">
        <f>VLOOKUP(M168,$BY$8:$BZ$31,2)</f>
        <v>#N/A</v>
      </c>
      <c r="N169" s="39" t="e">
        <f>VLOOKUP(N168,$CD$8:$CE$31,2)</f>
        <v>#N/A</v>
      </c>
      <c r="O169" s="39" t="e">
        <f>VLOOKUP(O168,$CI$8:$CJ$31,2)</f>
        <v>#N/A</v>
      </c>
      <c r="P169" s="39" t="e">
        <f>VLOOKUP(P168,$CN$8:$CO$31,2)</f>
        <v>#N/A</v>
      </c>
      <c r="Q169" s="94">
        <f>SUMIF(E169:P169,"&lt;51")</f>
        <v>0</v>
      </c>
      <c r="R169" s="76"/>
      <c r="S169" s="8"/>
      <c r="T169" s="8"/>
      <c r="U169" s="8"/>
      <c r="V169" s="8"/>
      <c r="W169" s="39">
        <f>SUM(S169:V169)</f>
        <v>0</v>
      </c>
      <c r="X169" s="95">
        <f>Q169+W169</f>
        <v>0</v>
      </c>
      <c r="Y169" s="40">
        <f ca="1">RANK($X169,$X$16:$X$276,0)</f>
        <v>14</v>
      </c>
      <c r="Z169" s="99" t="str">
        <f>IF($X169&gt;$AC$23,"BLUE",(IF($X169&gt;$AD$23,"RED",(IF($X169&gt;0,"WHITE","")))))</f>
        <v/>
      </c>
      <c r="AA169" s="86"/>
      <c r="AB169" s="2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</row>
    <row r="170" spans="1:9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93"/>
      <c r="Q170" s="27"/>
      <c r="R170" s="45"/>
      <c r="S170" s="12"/>
      <c r="T170" s="12"/>
      <c r="U170" s="12"/>
      <c r="V170" s="79"/>
      <c r="W170" s="1"/>
      <c r="X170" s="29"/>
      <c r="Y170" s="38"/>
      <c r="Z170" s="98"/>
      <c r="AA170" s="6"/>
      <c r="AB170" s="2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</row>
    <row r="171" spans="1:93" ht="13.8" thickBot="1" x14ac:dyDescent="0.3">
      <c r="A171" s="101"/>
      <c r="B171" s="17"/>
      <c r="C171" s="17"/>
      <c r="D171" s="17"/>
      <c r="E171" s="39" t="e">
        <f>VLOOKUP(E170,AK$8:AL$31,2)</f>
        <v>#N/A</v>
      </c>
      <c r="F171" s="39" t="e">
        <f>VLOOKUP(F170,$AP$8:$AQ$31,2)</f>
        <v>#N/A</v>
      </c>
      <c r="G171" s="39" t="e">
        <f>VLOOKUP(G170,$AU$8:$AV$31,2)</f>
        <v>#N/A</v>
      </c>
      <c r="H171" s="39" t="e">
        <f>VLOOKUP(H170,$AZ$8:$BA$31,2)</f>
        <v>#N/A</v>
      </c>
      <c r="I171" s="39" t="e">
        <f>VLOOKUP(I170,$BE$8:$BF$31,2)</f>
        <v>#N/A</v>
      </c>
      <c r="J171" s="39" t="e">
        <f>VLOOKUP(J170,$BJ$8:$BK$31,2)</f>
        <v>#N/A</v>
      </c>
      <c r="K171" s="39" t="e">
        <f>VLOOKUP(K170,$BO$8:$BP$31,2)</f>
        <v>#N/A</v>
      </c>
      <c r="L171" s="39" t="e">
        <f>VLOOKUP(L170,$BT$8:$BU$31,2)</f>
        <v>#N/A</v>
      </c>
      <c r="M171" s="39" t="e">
        <f>VLOOKUP(M170,$BY$8:$BZ$31,2)</f>
        <v>#N/A</v>
      </c>
      <c r="N171" s="39" t="e">
        <f>VLOOKUP(N170,$CD$8:$CE$31,2)</f>
        <v>#N/A</v>
      </c>
      <c r="O171" s="39" t="e">
        <f>VLOOKUP(O170,$CI$8:$CJ$31,2)</f>
        <v>#N/A</v>
      </c>
      <c r="P171" s="39" t="e">
        <f>VLOOKUP(P170,$CN$8:$CO$31,2)</f>
        <v>#N/A</v>
      </c>
      <c r="Q171" s="94">
        <f>SUMIF(E171:P171,"&lt;51")</f>
        <v>0</v>
      </c>
      <c r="R171" s="76"/>
      <c r="S171" s="8"/>
      <c r="T171" s="8"/>
      <c r="U171" s="8"/>
      <c r="V171" s="8"/>
      <c r="W171" s="39">
        <f>SUM(S171:V171)</f>
        <v>0</v>
      </c>
      <c r="X171" s="95">
        <f>Q171+W171</f>
        <v>0</v>
      </c>
      <c r="Y171" s="40">
        <f ca="1">RANK($X171,$X$16:$X$276,0)</f>
        <v>14</v>
      </c>
      <c r="Z171" s="99" t="str">
        <f>IF($X171&gt;$AC$23,"BLUE",(IF($X171&gt;$AD$23,"RED",(IF($X171&gt;0,"WHITE","")))))</f>
        <v/>
      </c>
      <c r="AA171" s="86"/>
      <c r="AB171" s="2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</row>
    <row r="172" spans="1:9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93"/>
      <c r="Q172" s="27"/>
      <c r="R172" s="45"/>
      <c r="S172" s="12"/>
      <c r="T172" s="12"/>
      <c r="U172" s="12"/>
      <c r="V172" s="79"/>
      <c r="W172" s="1"/>
      <c r="X172" s="29"/>
      <c r="Y172" s="38"/>
      <c r="Z172" s="98"/>
      <c r="AA172" s="6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</row>
    <row r="173" spans="1:93" ht="13.8" thickBot="1" x14ac:dyDescent="0.3">
      <c r="A173" s="101"/>
      <c r="B173" s="17"/>
      <c r="C173" s="17"/>
      <c r="D173" s="17"/>
      <c r="E173" s="39" t="e">
        <f>VLOOKUP(E172,AK$8:AL$31,2)</f>
        <v>#N/A</v>
      </c>
      <c r="F173" s="39" t="e">
        <f>VLOOKUP(F172,$AP$8:$AQ$31,2)</f>
        <v>#N/A</v>
      </c>
      <c r="G173" s="39" t="e">
        <f>VLOOKUP(G172,$AU$8:$AV$31,2)</f>
        <v>#N/A</v>
      </c>
      <c r="H173" s="39" t="e">
        <f>VLOOKUP(H172,$AZ$8:$BA$31,2)</f>
        <v>#N/A</v>
      </c>
      <c r="I173" s="39" t="e">
        <f>VLOOKUP(I172,$BE$8:$BF$31,2)</f>
        <v>#N/A</v>
      </c>
      <c r="J173" s="39" t="e">
        <f>VLOOKUP(J172,$BJ$8:$BK$31,2)</f>
        <v>#N/A</v>
      </c>
      <c r="K173" s="39" t="e">
        <f>VLOOKUP(K172,$BO$8:$BP$31,2)</f>
        <v>#N/A</v>
      </c>
      <c r="L173" s="39" t="e">
        <f>VLOOKUP(L172,$BT$8:$BU$31,2)</f>
        <v>#N/A</v>
      </c>
      <c r="M173" s="39" t="e">
        <f>VLOOKUP(M172,$BY$8:$BZ$31,2)</f>
        <v>#N/A</v>
      </c>
      <c r="N173" s="39" t="e">
        <f>VLOOKUP(N172,$CD$8:$CE$31,2)</f>
        <v>#N/A</v>
      </c>
      <c r="O173" s="39" t="e">
        <f>VLOOKUP(O172,$CI$8:$CJ$31,2)</f>
        <v>#N/A</v>
      </c>
      <c r="P173" s="39" t="e">
        <f>VLOOKUP(P172,$CN$8:$CO$31,2)</f>
        <v>#N/A</v>
      </c>
      <c r="Q173" s="94">
        <f>SUMIF(E173:P173,"&lt;51")</f>
        <v>0</v>
      </c>
      <c r="R173" s="76"/>
      <c r="S173" s="8"/>
      <c r="T173" s="8"/>
      <c r="U173" s="8"/>
      <c r="V173" s="8"/>
      <c r="W173" s="39">
        <f>SUM(S173:V173)</f>
        <v>0</v>
      </c>
      <c r="X173" s="95">
        <f>Q173+W173</f>
        <v>0</v>
      </c>
      <c r="Y173" s="40">
        <f ca="1">RANK($X173,$X$16:$X$276,0)</f>
        <v>14</v>
      </c>
      <c r="Z173" s="99" t="str">
        <f>IF($X173&gt;$AC$23,"BLUE",(IF($X173&gt;$AD$23,"RED",(IF($X173&gt;0,"WHITE","")))))</f>
        <v/>
      </c>
      <c r="AA173" s="86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</row>
    <row r="174" spans="1:9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93"/>
      <c r="Q174" s="27"/>
      <c r="R174" s="45"/>
      <c r="S174" s="12"/>
      <c r="T174" s="12"/>
      <c r="U174" s="12"/>
      <c r="V174" s="79"/>
      <c r="W174" s="1"/>
      <c r="X174" s="29"/>
      <c r="Y174" s="38"/>
      <c r="Z174" s="98"/>
      <c r="AA174" s="6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</row>
    <row r="175" spans="1:93" ht="13.8" thickBot="1" x14ac:dyDescent="0.3">
      <c r="A175" s="101"/>
      <c r="B175" s="17"/>
      <c r="C175" s="17"/>
      <c r="D175" s="17"/>
      <c r="E175" s="39" t="e">
        <f>VLOOKUP(E174,AK$8:AL$31,2)</f>
        <v>#N/A</v>
      </c>
      <c r="F175" s="39" t="e">
        <f>VLOOKUP(F174,$AP$8:$AQ$31,2)</f>
        <v>#N/A</v>
      </c>
      <c r="G175" s="39" t="e">
        <f>VLOOKUP(G174,$AU$8:$AV$31,2)</f>
        <v>#N/A</v>
      </c>
      <c r="H175" s="39" t="e">
        <f>VLOOKUP(H174,$AZ$8:$BA$31,2)</f>
        <v>#N/A</v>
      </c>
      <c r="I175" s="39" t="e">
        <f>VLOOKUP(I174,$BE$8:$BF$31,2)</f>
        <v>#N/A</v>
      </c>
      <c r="J175" s="39" t="e">
        <f>VLOOKUP(J174,$BJ$8:$BK$31,2)</f>
        <v>#N/A</v>
      </c>
      <c r="K175" s="39" t="e">
        <f>VLOOKUP(K174,$BO$8:$BP$31,2)</f>
        <v>#N/A</v>
      </c>
      <c r="L175" s="39" t="e">
        <f>VLOOKUP(L174,$BT$8:$BU$31,2)</f>
        <v>#N/A</v>
      </c>
      <c r="M175" s="39" t="e">
        <f>VLOOKUP(M174,$BY$8:$BZ$31,2)</f>
        <v>#N/A</v>
      </c>
      <c r="N175" s="39" t="e">
        <f>VLOOKUP(N174,$CD$8:$CE$31,2)</f>
        <v>#N/A</v>
      </c>
      <c r="O175" s="39" t="e">
        <f>VLOOKUP(O174,$CI$8:$CJ$31,2)</f>
        <v>#N/A</v>
      </c>
      <c r="P175" s="39" t="e">
        <f>VLOOKUP(P174,$CN$8:$CO$31,2)</f>
        <v>#N/A</v>
      </c>
      <c r="Q175" s="94">
        <f>SUMIF(E175:P175,"&lt;51")</f>
        <v>0</v>
      </c>
      <c r="R175" s="76"/>
      <c r="S175" s="8"/>
      <c r="T175" s="8"/>
      <c r="U175" s="8"/>
      <c r="V175" s="8"/>
      <c r="W175" s="39">
        <f>SUM(S175:V175)</f>
        <v>0</v>
      </c>
      <c r="X175" s="95">
        <f>Q175+W175</f>
        <v>0</v>
      </c>
      <c r="Y175" s="40">
        <f ca="1">RANK($X175,$X$16:$X$276,0)</f>
        <v>14</v>
      </c>
      <c r="Z175" s="99" t="str">
        <f>IF($X175&gt;$AC$23,"BLUE",(IF($X175&gt;$AD$23,"RED",(IF($X175&gt;0,"WHITE","")))))</f>
        <v/>
      </c>
      <c r="AA175" s="86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</row>
    <row r="176" spans="1:9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93"/>
      <c r="Q176" s="27"/>
      <c r="R176" s="45"/>
      <c r="S176" s="12"/>
      <c r="T176" s="12"/>
      <c r="U176" s="12"/>
      <c r="V176" s="79"/>
      <c r="W176" s="1"/>
      <c r="X176" s="29"/>
      <c r="Y176" s="38"/>
      <c r="Z176" s="98"/>
      <c r="AA176" s="6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</row>
    <row r="177" spans="1:93" ht="13.8" thickBot="1" x14ac:dyDescent="0.3">
      <c r="A177" s="101"/>
      <c r="B177" s="17"/>
      <c r="C177" s="17"/>
      <c r="D177" s="17"/>
      <c r="E177" s="39" t="e">
        <f>VLOOKUP(E176,AK$8:AL$31,2)</f>
        <v>#N/A</v>
      </c>
      <c r="F177" s="39" t="e">
        <f>VLOOKUP(F176,$AP$8:$AQ$31,2)</f>
        <v>#N/A</v>
      </c>
      <c r="G177" s="39" t="e">
        <f>VLOOKUP(G176,$AU$8:$AV$31,2)</f>
        <v>#N/A</v>
      </c>
      <c r="H177" s="39" t="e">
        <f>VLOOKUP(H176,$AZ$8:$BA$31,2)</f>
        <v>#N/A</v>
      </c>
      <c r="I177" s="39" t="e">
        <f>VLOOKUP(I176,$BE$8:$BF$31,2)</f>
        <v>#N/A</v>
      </c>
      <c r="J177" s="39" t="e">
        <f>VLOOKUP(J176,$BJ$8:$BK$31,2)</f>
        <v>#N/A</v>
      </c>
      <c r="K177" s="39" t="e">
        <f>VLOOKUP(K176,$BO$8:$BP$31,2)</f>
        <v>#N/A</v>
      </c>
      <c r="L177" s="39" t="e">
        <f>VLOOKUP(L176,$BT$8:$BU$31,2)</f>
        <v>#N/A</v>
      </c>
      <c r="M177" s="39" t="e">
        <f>VLOOKUP(M176,$BY$8:$BZ$31,2)</f>
        <v>#N/A</v>
      </c>
      <c r="N177" s="39" t="e">
        <f>VLOOKUP(N176,$CD$8:$CE$31,2)</f>
        <v>#N/A</v>
      </c>
      <c r="O177" s="39" t="e">
        <f>VLOOKUP(O176,$CI$8:$CJ$31,2)</f>
        <v>#N/A</v>
      </c>
      <c r="P177" s="39" t="e">
        <f>VLOOKUP(P176,$CN$8:$CO$31,2)</f>
        <v>#N/A</v>
      </c>
      <c r="Q177" s="94">
        <f>SUMIF(E177:P177,"&lt;51")</f>
        <v>0</v>
      </c>
      <c r="R177" s="76"/>
      <c r="S177" s="8"/>
      <c r="T177" s="8"/>
      <c r="U177" s="8"/>
      <c r="V177" s="8"/>
      <c r="W177" s="39">
        <f>SUM(S177:V177)</f>
        <v>0</v>
      </c>
      <c r="X177" s="95">
        <f>Q177+W177</f>
        <v>0</v>
      </c>
      <c r="Y177" s="40">
        <f ca="1">RANK($X177,$X$16:$X$276,0)</f>
        <v>14</v>
      </c>
      <c r="Z177" s="99" t="str">
        <f>IF($X177&gt;$AC$23,"BLUE",(IF($X177&gt;$AD$23,"RED",(IF($X177&gt;0,"WHITE","")))))</f>
        <v/>
      </c>
      <c r="AA177" s="86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</row>
    <row r="178" spans="1:9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93"/>
      <c r="Q178" s="27"/>
      <c r="R178" s="45"/>
      <c r="S178" s="12"/>
      <c r="T178" s="12"/>
      <c r="U178" s="12"/>
      <c r="V178" s="79"/>
      <c r="W178" s="1"/>
      <c r="X178" s="29"/>
      <c r="Y178" s="38"/>
      <c r="Z178" s="98"/>
      <c r="AA178" s="6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</row>
    <row r="179" spans="1:93" ht="13.8" thickBot="1" x14ac:dyDescent="0.3">
      <c r="A179" s="101"/>
      <c r="B179" s="17"/>
      <c r="C179" s="17"/>
      <c r="D179" s="17"/>
      <c r="E179" s="39" t="e">
        <f>VLOOKUP(E178,AK$8:AL$31,2)</f>
        <v>#N/A</v>
      </c>
      <c r="F179" s="39" t="e">
        <f>VLOOKUP(F178,$AP$8:$AQ$31,2)</f>
        <v>#N/A</v>
      </c>
      <c r="G179" s="39" t="e">
        <f>VLOOKUP(G178,$AU$8:$AV$31,2)</f>
        <v>#N/A</v>
      </c>
      <c r="H179" s="39" t="e">
        <f>VLOOKUP(H178,$AZ$8:$BA$31,2)</f>
        <v>#N/A</v>
      </c>
      <c r="I179" s="39" t="e">
        <f>VLOOKUP(I178,$BE$8:$BF$31,2)</f>
        <v>#N/A</v>
      </c>
      <c r="J179" s="39" t="e">
        <f>VLOOKUP(J178,$BJ$8:$BK$31,2)</f>
        <v>#N/A</v>
      </c>
      <c r="K179" s="39" t="e">
        <f>VLOOKUP(K178,$BO$8:$BP$31,2)</f>
        <v>#N/A</v>
      </c>
      <c r="L179" s="39" t="e">
        <f>VLOOKUP(L178,$BT$8:$BU$31,2)</f>
        <v>#N/A</v>
      </c>
      <c r="M179" s="39" t="e">
        <f>VLOOKUP(M178,$BY$8:$BZ$31,2)</f>
        <v>#N/A</v>
      </c>
      <c r="N179" s="39" t="e">
        <f>VLOOKUP(N178,$CD$8:$CE$31,2)</f>
        <v>#N/A</v>
      </c>
      <c r="O179" s="39" t="e">
        <f>VLOOKUP(O178,$CI$8:$CJ$31,2)</f>
        <v>#N/A</v>
      </c>
      <c r="P179" s="39" t="e">
        <f>VLOOKUP(P178,$CN$8:$CO$31,2)</f>
        <v>#N/A</v>
      </c>
      <c r="Q179" s="94">
        <f>SUMIF(E179:P179,"&lt;51")</f>
        <v>0</v>
      </c>
      <c r="R179" s="76"/>
      <c r="S179" s="8"/>
      <c r="T179" s="8"/>
      <c r="U179" s="8"/>
      <c r="V179" s="8"/>
      <c r="W179" s="39">
        <f>SUM(S179:V179)</f>
        <v>0</v>
      </c>
      <c r="X179" s="95">
        <f>Q179+W179</f>
        <v>0</v>
      </c>
      <c r="Y179" s="40">
        <f ca="1">RANK($X179,$X$16:$X$276,0)</f>
        <v>14</v>
      </c>
      <c r="Z179" s="99" t="str">
        <f>IF($X179&gt;$AC$23,"BLUE",(IF($X179&gt;$AD$23,"RED",(IF($X179&gt;0,"WHITE","")))))</f>
        <v/>
      </c>
      <c r="AA179" s="86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</row>
    <row r="180" spans="1:9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93"/>
      <c r="Q180" s="27"/>
      <c r="R180" s="45"/>
      <c r="S180" s="12"/>
      <c r="T180" s="12"/>
      <c r="U180" s="12"/>
      <c r="V180" s="79"/>
      <c r="W180" s="1"/>
      <c r="X180" s="29"/>
      <c r="Y180" s="38"/>
      <c r="Z180" s="98"/>
      <c r="AA180" s="6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</row>
    <row r="181" spans="1:93" ht="13.8" thickBot="1" x14ac:dyDescent="0.3">
      <c r="A181" s="101"/>
      <c r="B181" s="17"/>
      <c r="C181" s="17"/>
      <c r="D181" s="17"/>
      <c r="E181" s="39" t="e">
        <f>VLOOKUP(E180,AK$8:AL$31,2)</f>
        <v>#N/A</v>
      </c>
      <c r="F181" s="39" t="e">
        <f>VLOOKUP(F180,$AP$8:$AQ$31,2)</f>
        <v>#N/A</v>
      </c>
      <c r="G181" s="39" t="e">
        <f>VLOOKUP(G180,$AU$8:$AV$31,2)</f>
        <v>#N/A</v>
      </c>
      <c r="H181" s="39" t="e">
        <f>VLOOKUP(H180,$AZ$8:$BA$31,2)</f>
        <v>#N/A</v>
      </c>
      <c r="I181" s="39" t="e">
        <f>VLOOKUP(I180,$BE$8:$BF$31,2)</f>
        <v>#N/A</v>
      </c>
      <c r="J181" s="39" t="e">
        <f>VLOOKUP(J180,$BJ$8:$BK$31,2)</f>
        <v>#N/A</v>
      </c>
      <c r="K181" s="39" t="e">
        <f>VLOOKUP(K180,$BO$8:$BP$31,2)</f>
        <v>#N/A</v>
      </c>
      <c r="L181" s="39" t="e">
        <f>VLOOKUP(L180,$BT$8:$BU$31,2)</f>
        <v>#N/A</v>
      </c>
      <c r="M181" s="39" t="e">
        <f>VLOOKUP(M180,$BY$8:$BZ$31,2)</f>
        <v>#N/A</v>
      </c>
      <c r="N181" s="39" t="e">
        <f>VLOOKUP(N180,$CD$8:$CE$31,2)</f>
        <v>#N/A</v>
      </c>
      <c r="O181" s="39" t="e">
        <f>VLOOKUP(O180,$CI$8:$CJ$31,2)</f>
        <v>#N/A</v>
      </c>
      <c r="P181" s="39" t="e">
        <f>VLOOKUP(P180,$CN$8:$CO$31,2)</f>
        <v>#N/A</v>
      </c>
      <c r="Q181" s="94">
        <f>SUMIF(E181:P181,"&lt;51")</f>
        <v>0</v>
      </c>
      <c r="R181" s="76"/>
      <c r="S181" s="8"/>
      <c r="T181" s="8"/>
      <c r="U181" s="8"/>
      <c r="V181" s="8"/>
      <c r="W181" s="39">
        <f>SUM(S181:V181)</f>
        <v>0</v>
      </c>
      <c r="X181" s="95">
        <f>Q181+W181</f>
        <v>0</v>
      </c>
      <c r="Y181" s="40">
        <f ca="1">RANK($X181,$X$16:$X$276,0)</f>
        <v>14</v>
      </c>
      <c r="Z181" s="99" t="str">
        <f>IF($X181&gt;$AC$23,"BLUE",(IF($X181&gt;$AD$23,"RED",(IF($X181&gt;0,"WHITE","")))))</f>
        <v/>
      </c>
      <c r="AA181" s="86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</row>
    <row r="182" spans="1:9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93"/>
      <c r="Q182" s="27"/>
      <c r="R182" s="45"/>
      <c r="S182" s="12"/>
      <c r="T182" s="12"/>
      <c r="U182" s="12"/>
      <c r="V182" s="79"/>
      <c r="W182" s="1"/>
      <c r="X182" s="29"/>
      <c r="Y182" s="38"/>
      <c r="Z182" s="98"/>
      <c r="AA182" s="57" t="s">
        <v>40</v>
      </c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</row>
    <row r="183" spans="1:93" ht="13.8" thickBot="1" x14ac:dyDescent="0.3">
      <c r="A183" s="101"/>
      <c r="B183" s="17"/>
      <c r="C183" s="17"/>
      <c r="D183" s="17"/>
      <c r="E183" s="39" t="e">
        <f>VLOOKUP(E182,AK$8:AL$31,2)</f>
        <v>#N/A</v>
      </c>
      <c r="F183" s="39" t="e">
        <f>VLOOKUP(F182,$AP$8:$AQ$31,2)</f>
        <v>#N/A</v>
      </c>
      <c r="G183" s="39" t="e">
        <f>VLOOKUP(G182,$AU$8:$AV$31,2)</f>
        <v>#N/A</v>
      </c>
      <c r="H183" s="39" t="e">
        <f>VLOOKUP(H182,$AZ$8:$BA$31,2)</f>
        <v>#N/A</v>
      </c>
      <c r="I183" s="39" t="e">
        <f>VLOOKUP(I182,$BE$8:$BF$31,2)</f>
        <v>#N/A</v>
      </c>
      <c r="J183" s="39" t="e">
        <f>VLOOKUP(J182,$BJ$8:$BK$31,2)</f>
        <v>#N/A</v>
      </c>
      <c r="K183" s="39" t="e">
        <f>VLOOKUP(K182,$BO$8:$BP$31,2)</f>
        <v>#N/A</v>
      </c>
      <c r="L183" s="39" t="e">
        <f>VLOOKUP(L182,$BT$8:$BU$31,2)</f>
        <v>#N/A</v>
      </c>
      <c r="M183" s="39" t="e">
        <f>VLOOKUP(M182,$BY$8:$BZ$31,2)</f>
        <v>#N/A</v>
      </c>
      <c r="N183" s="39" t="e">
        <f>VLOOKUP(N182,$CD$8:$CE$31,2)</f>
        <v>#N/A</v>
      </c>
      <c r="O183" s="39" t="e">
        <f>VLOOKUP(O182,$CI$8:$CJ$31,2)</f>
        <v>#N/A</v>
      </c>
      <c r="P183" s="39" t="e">
        <f>VLOOKUP(P182,$CN$8:$CO$31,2)</f>
        <v>#N/A</v>
      </c>
      <c r="Q183" s="94">
        <f>SUMIF(E183:P183,"&lt;51")</f>
        <v>0</v>
      </c>
      <c r="R183" s="76"/>
      <c r="S183" s="8"/>
      <c r="T183" s="8"/>
      <c r="U183" s="8"/>
      <c r="V183" s="8"/>
      <c r="W183" s="95">
        <f>SUM(S183:V183)</f>
        <v>0</v>
      </c>
      <c r="X183" s="95">
        <f>Q183+W183</f>
        <v>0</v>
      </c>
      <c r="Y183" s="40">
        <f ca="1">RANK($X183,$X$16:$X$276,0)</f>
        <v>14</v>
      </c>
      <c r="Z183" s="99" t="str">
        <f>IF($X183&gt;$AC$23,"BLUE",(IF($X183&gt;$AD$23,"RED",(IF($X183&gt;0,"WHITE","")))))</f>
        <v/>
      </c>
      <c r="AA183" s="9" t="e">
        <f>SUM(X168:X183)/COUNTA(A168:A183)</f>
        <v>#DIV/0!</v>
      </c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</row>
    <row r="184" spans="1:93" x14ac:dyDescent="0.25">
      <c r="A184" s="103" t="s">
        <v>41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12"/>
      <c r="R184" s="55"/>
      <c r="S184" s="12"/>
      <c r="T184" s="12"/>
      <c r="U184" s="12"/>
      <c r="V184" s="16"/>
      <c r="W184" s="111"/>
      <c r="X184" s="111"/>
      <c r="Y184" s="115"/>
      <c r="Z184" s="113"/>
      <c r="AA184" s="114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</row>
    <row r="185" spans="1:9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109"/>
      <c r="R185" s="45"/>
      <c r="S185" s="12"/>
      <c r="T185" s="12"/>
      <c r="U185" s="12"/>
      <c r="V185" s="79"/>
      <c r="W185" s="1"/>
      <c r="X185" s="28"/>
      <c r="Y185" s="38"/>
      <c r="Z185" s="68"/>
      <c r="AA185" s="6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</row>
    <row r="186" spans="1:93" ht="13.8" thickBot="1" x14ac:dyDescent="0.3">
      <c r="A186" s="101"/>
      <c r="B186" s="17"/>
      <c r="C186" s="17"/>
      <c r="D186" s="17"/>
      <c r="E186" s="39" t="e">
        <f>VLOOKUP(E185,AK$8:AL$31,2)</f>
        <v>#N/A</v>
      </c>
      <c r="F186" s="39" t="e">
        <f>VLOOKUP(F185,$AP$8:$AQ$31,2)</f>
        <v>#N/A</v>
      </c>
      <c r="G186" s="39" t="e">
        <f>VLOOKUP(G185,$AU$8:$AV$31,2)</f>
        <v>#N/A</v>
      </c>
      <c r="H186" s="39" t="e">
        <f>VLOOKUP(H185,$AZ$8:$BA$31,2)</f>
        <v>#N/A</v>
      </c>
      <c r="I186" s="39" t="e">
        <f>VLOOKUP(I185,$BE$8:$BF$31,2)</f>
        <v>#N/A</v>
      </c>
      <c r="J186" s="39" t="e">
        <f>VLOOKUP(J185,$BJ$8:$BK$31,2)</f>
        <v>#N/A</v>
      </c>
      <c r="K186" s="39" t="e">
        <f>VLOOKUP(K185,$BO$8:$BP$31,2)</f>
        <v>#N/A</v>
      </c>
      <c r="L186" s="39" t="e">
        <f>VLOOKUP(L185,$BT$8:$BU$31,2)</f>
        <v>#N/A</v>
      </c>
      <c r="M186" s="39" t="e">
        <f>VLOOKUP(M185,$BY$8:$BZ$31,2)</f>
        <v>#N/A</v>
      </c>
      <c r="N186" s="39" t="e">
        <f>VLOOKUP(N185,$CD$8:$CE$31,2)</f>
        <v>#N/A</v>
      </c>
      <c r="O186" s="39" t="e">
        <f>VLOOKUP(O185,$CI$8:$CJ$31,2)</f>
        <v>#N/A</v>
      </c>
      <c r="P186" s="39" t="e">
        <f>VLOOKUP(P185,$CN$8:$CO$31,2)</f>
        <v>#N/A</v>
      </c>
      <c r="Q186" s="94">
        <f>SUMIF(E186:P186,"&lt;51")</f>
        <v>0</v>
      </c>
      <c r="R186" s="76"/>
      <c r="S186" s="8"/>
      <c r="T186" s="8"/>
      <c r="U186" s="8"/>
      <c r="V186" s="8"/>
      <c r="W186" s="39">
        <f>SUM(S186:V186)</f>
        <v>0</v>
      </c>
      <c r="X186" s="95">
        <f>Q186+W186</f>
        <v>0</v>
      </c>
      <c r="Y186" s="40">
        <f ca="1">RANK($X186,$X$16:$X$276,0)</f>
        <v>14</v>
      </c>
      <c r="Z186" s="99" t="str">
        <f>IF($X186&gt;$AC$23,"BLUE",(IF($X186&gt;$AD$23,"RED",(IF($X186&gt;0,"WHITE","")))))</f>
        <v/>
      </c>
      <c r="AA186" s="86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</row>
    <row r="187" spans="1:9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93"/>
      <c r="Q187" s="27"/>
      <c r="R187" s="45"/>
      <c r="S187" s="12"/>
      <c r="T187" s="12"/>
      <c r="U187" s="12"/>
      <c r="V187" s="79"/>
      <c r="W187" s="1"/>
      <c r="X187" s="29"/>
      <c r="Y187" s="38"/>
      <c r="Z187" s="98"/>
      <c r="AA187" s="6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</row>
    <row r="188" spans="1:93" ht="13.8" thickBot="1" x14ac:dyDescent="0.3">
      <c r="A188" s="101"/>
      <c r="B188" s="17"/>
      <c r="C188" s="17"/>
      <c r="D188" s="17"/>
      <c r="E188" s="39" t="e">
        <f>VLOOKUP(E187,AK$8:AL$31,2)</f>
        <v>#N/A</v>
      </c>
      <c r="F188" s="39" t="e">
        <f>VLOOKUP(F187,$AP$8:$AQ$31,2)</f>
        <v>#N/A</v>
      </c>
      <c r="G188" s="39" t="e">
        <f>VLOOKUP(G187,$AU$8:$AV$31,2)</f>
        <v>#N/A</v>
      </c>
      <c r="H188" s="39" t="e">
        <f>VLOOKUP(H187,$AZ$8:$BA$31,2)</f>
        <v>#N/A</v>
      </c>
      <c r="I188" s="39" t="e">
        <f>VLOOKUP(I187,$BE$8:$BF$31,2)</f>
        <v>#N/A</v>
      </c>
      <c r="J188" s="39" t="e">
        <f>VLOOKUP(J187,$BJ$8:$BK$31,2)</f>
        <v>#N/A</v>
      </c>
      <c r="K188" s="39" t="e">
        <f>VLOOKUP(K187,$BO$8:$BP$31,2)</f>
        <v>#N/A</v>
      </c>
      <c r="L188" s="39" t="e">
        <f>VLOOKUP(L187,$BT$8:$BU$31,2)</f>
        <v>#N/A</v>
      </c>
      <c r="M188" s="39" t="e">
        <f>VLOOKUP(M187,$BY$8:$BZ$31,2)</f>
        <v>#N/A</v>
      </c>
      <c r="N188" s="39" t="e">
        <f>VLOOKUP(N187,$CD$8:$CE$31,2)</f>
        <v>#N/A</v>
      </c>
      <c r="O188" s="39" t="e">
        <f>VLOOKUP(O187,$CI$8:$CJ$31,2)</f>
        <v>#N/A</v>
      </c>
      <c r="P188" s="39" t="e">
        <f>VLOOKUP(P187,$CN$8:$CO$31,2)</f>
        <v>#N/A</v>
      </c>
      <c r="Q188" s="94">
        <f>SUMIF(E188:P188,"&lt;51")</f>
        <v>0</v>
      </c>
      <c r="R188" s="76"/>
      <c r="S188" s="8"/>
      <c r="T188" s="8"/>
      <c r="U188" s="8"/>
      <c r="V188" s="8"/>
      <c r="W188" s="39">
        <f>SUM(S188:V188)</f>
        <v>0</v>
      </c>
      <c r="X188" s="95">
        <f>Q188+W188</f>
        <v>0</v>
      </c>
      <c r="Y188" s="40">
        <f ca="1">RANK($X188,$X$16:$X$276,0)</f>
        <v>14</v>
      </c>
      <c r="Z188" s="99" t="str">
        <f>IF($X188&gt;$AC$23,"BLUE",(IF($X188&gt;$AD$23,"RED",(IF($X188&gt;0,"WHITE","")))))</f>
        <v/>
      </c>
      <c r="AA188" s="86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</row>
    <row r="189" spans="1:9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93"/>
      <c r="Q189" s="27"/>
      <c r="R189" s="45"/>
      <c r="S189" s="12"/>
      <c r="T189" s="12"/>
      <c r="U189" s="12"/>
      <c r="V189" s="79"/>
      <c r="W189" s="1"/>
      <c r="X189" s="29"/>
      <c r="Y189" s="38"/>
      <c r="Z189" s="98"/>
      <c r="AA189" s="6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</row>
    <row r="190" spans="1:93" ht="13.8" thickBot="1" x14ac:dyDescent="0.3">
      <c r="A190" s="101"/>
      <c r="B190" s="17"/>
      <c r="C190" s="17"/>
      <c r="D190" s="17"/>
      <c r="E190" s="39" t="e">
        <f>VLOOKUP(E189,AK$8:AL$31,2)</f>
        <v>#N/A</v>
      </c>
      <c r="F190" s="39" t="e">
        <f>VLOOKUP(F189,$AP$8:$AQ$31,2)</f>
        <v>#N/A</v>
      </c>
      <c r="G190" s="39" t="e">
        <f>VLOOKUP(G189,$AU$8:$AV$31,2)</f>
        <v>#N/A</v>
      </c>
      <c r="H190" s="39" t="e">
        <f>VLOOKUP(H189,$AZ$8:$BA$31,2)</f>
        <v>#N/A</v>
      </c>
      <c r="I190" s="39" t="e">
        <f>VLOOKUP(I189,$BE$8:$BF$31,2)</f>
        <v>#N/A</v>
      </c>
      <c r="J190" s="39" t="e">
        <f>VLOOKUP(J189,$BJ$8:$BK$31,2)</f>
        <v>#N/A</v>
      </c>
      <c r="K190" s="39" t="e">
        <f>VLOOKUP(K189,$BO$8:$BP$31,2)</f>
        <v>#N/A</v>
      </c>
      <c r="L190" s="39" t="e">
        <f>VLOOKUP(L189,$BT$8:$BU$31,2)</f>
        <v>#N/A</v>
      </c>
      <c r="M190" s="39" t="e">
        <f>VLOOKUP(M189,$BY$8:$BZ$31,2)</f>
        <v>#N/A</v>
      </c>
      <c r="N190" s="39" t="e">
        <f>VLOOKUP(N189,$CD$8:$CE$31,2)</f>
        <v>#N/A</v>
      </c>
      <c r="O190" s="39" t="e">
        <f>VLOOKUP(O189,$CI$8:$CJ$31,2)</f>
        <v>#N/A</v>
      </c>
      <c r="P190" s="39" t="e">
        <f>VLOOKUP(P189,$CN$8:$CO$31,2)</f>
        <v>#N/A</v>
      </c>
      <c r="Q190" s="94">
        <f>SUMIF(E190:P190,"&lt;51")</f>
        <v>0</v>
      </c>
      <c r="R190" s="76"/>
      <c r="S190" s="8"/>
      <c r="T190" s="8"/>
      <c r="U190" s="8"/>
      <c r="V190" s="8"/>
      <c r="W190" s="39">
        <f>SUM(S190:V190)</f>
        <v>0</v>
      </c>
      <c r="X190" s="95">
        <f>Q190+W190</f>
        <v>0</v>
      </c>
      <c r="Y190" s="40">
        <f ca="1">RANK($X190,$X$16:$X$276,0)</f>
        <v>14</v>
      </c>
      <c r="Z190" s="99" t="str">
        <f>IF($X190&gt;$AC$23,"BLUE",(IF($X190&gt;$AD$23,"RED",(IF($X190&gt;0,"WHITE","")))))</f>
        <v/>
      </c>
      <c r="AA190" s="86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</row>
    <row r="191" spans="1:9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93"/>
      <c r="Q191" s="27"/>
      <c r="R191" s="45"/>
      <c r="S191" s="12"/>
      <c r="T191" s="12"/>
      <c r="U191" s="12"/>
      <c r="V191" s="79"/>
      <c r="W191" s="1"/>
      <c r="X191" s="29"/>
      <c r="Y191" s="38"/>
      <c r="Z191" s="98"/>
      <c r="AA191" s="6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</row>
    <row r="192" spans="1:93" ht="13.8" thickBot="1" x14ac:dyDescent="0.3">
      <c r="A192" s="101"/>
      <c r="B192" s="17"/>
      <c r="C192" s="17"/>
      <c r="D192" s="17"/>
      <c r="E192" s="39" t="e">
        <f>VLOOKUP(E191,AK$8:AL$31,2)</f>
        <v>#N/A</v>
      </c>
      <c r="F192" s="39" t="e">
        <f>VLOOKUP(F191,$AP$8:$AQ$31,2)</f>
        <v>#N/A</v>
      </c>
      <c r="G192" s="39" t="e">
        <f>VLOOKUP(G191,$AU$8:$AV$31,2)</f>
        <v>#N/A</v>
      </c>
      <c r="H192" s="39" t="e">
        <f>VLOOKUP(H191,$AZ$8:$BA$31,2)</f>
        <v>#N/A</v>
      </c>
      <c r="I192" s="39" t="e">
        <f>VLOOKUP(I191,$BE$8:$BF$31,2)</f>
        <v>#N/A</v>
      </c>
      <c r="J192" s="39" t="e">
        <f>VLOOKUP(J191,$BJ$8:$BK$31,2)</f>
        <v>#N/A</v>
      </c>
      <c r="K192" s="39" t="e">
        <f>VLOOKUP(K191,$BO$8:$BP$31,2)</f>
        <v>#N/A</v>
      </c>
      <c r="L192" s="39" t="e">
        <f>VLOOKUP(L191,$BT$8:$BU$31,2)</f>
        <v>#N/A</v>
      </c>
      <c r="M192" s="39" t="e">
        <f>VLOOKUP(M191,$BY$8:$BZ$31,2)</f>
        <v>#N/A</v>
      </c>
      <c r="N192" s="39" t="e">
        <f>VLOOKUP(N191,$CD$8:$CE$31,2)</f>
        <v>#N/A</v>
      </c>
      <c r="O192" s="39" t="e">
        <f>VLOOKUP(O191,$CI$8:$CJ$31,2)</f>
        <v>#N/A</v>
      </c>
      <c r="P192" s="39" t="e">
        <f>VLOOKUP(P191,$CN$8:$CO$31,2)</f>
        <v>#N/A</v>
      </c>
      <c r="Q192" s="94">
        <f>SUMIF(E192:P192,"&lt;51")</f>
        <v>0</v>
      </c>
      <c r="R192" s="76"/>
      <c r="S192" s="8"/>
      <c r="T192" s="8"/>
      <c r="U192" s="8"/>
      <c r="V192" s="8"/>
      <c r="W192" s="39">
        <f>SUM(S192:V192)</f>
        <v>0</v>
      </c>
      <c r="X192" s="95">
        <f>Q192+W192</f>
        <v>0</v>
      </c>
      <c r="Y192" s="40">
        <f ca="1">RANK($X192,$X$16:$X$276,0)</f>
        <v>14</v>
      </c>
      <c r="Z192" s="99" t="str">
        <f>IF($X192&gt;$AC$23,"BLUE",(IF($X192&gt;$AD$23,"RED",(IF($X192&gt;0,"WHITE","")))))</f>
        <v/>
      </c>
      <c r="AA192" s="86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</row>
    <row r="193" spans="1:9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93"/>
      <c r="Q193" s="27"/>
      <c r="R193" s="45"/>
      <c r="S193" s="12"/>
      <c r="T193" s="12"/>
      <c r="U193" s="12"/>
      <c r="V193" s="79"/>
      <c r="W193" s="1"/>
      <c r="X193" s="29"/>
      <c r="Y193" s="38"/>
      <c r="Z193" s="98"/>
      <c r="AA193" s="6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</row>
    <row r="194" spans="1:93" ht="13.8" thickBot="1" x14ac:dyDescent="0.3">
      <c r="A194" s="101"/>
      <c r="B194" s="17"/>
      <c r="C194" s="17"/>
      <c r="D194" s="17"/>
      <c r="E194" s="39" t="e">
        <f>VLOOKUP(E193,AK$8:AL$31,2)</f>
        <v>#N/A</v>
      </c>
      <c r="F194" s="39" t="e">
        <f>VLOOKUP(F193,$AP$8:$AQ$31,2)</f>
        <v>#N/A</v>
      </c>
      <c r="G194" s="39" t="e">
        <f>VLOOKUP(G193,$AU$8:$AV$31,2)</f>
        <v>#N/A</v>
      </c>
      <c r="H194" s="39" t="e">
        <f>VLOOKUP(H193,$AZ$8:$BA$31,2)</f>
        <v>#N/A</v>
      </c>
      <c r="I194" s="39" t="e">
        <f>VLOOKUP(I193,$BE$8:$BF$31,2)</f>
        <v>#N/A</v>
      </c>
      <c r="J194" s="39" t="e">
        <f>VLOOKUP(J193,$BJ$8:$BK$31,2)</f>
        <v>#N/A</v>
      </c>
      <c r="K194" s="39" t="e">
        <f>VLOOKUP(K193,$BO$8:$BP$31,2)</f>
        <v>#N/A</v>
      </c>
      <c r="L194" s="39" t="e">
        <f>VLOOKUP(L193,$BT$8:$BU$31,2)</f>
        <v>#N/A</v>
      </c>
      <c r="M194" s="39" t="e">
        <f>VLOOKUP(M193,$BY$8:$BZ$31,2)</f>
        <v>#N/A</v>
      </c>
      <c r="N194" s="39" t="e">
        <f>VLOOKUP(N193,$CD$8:$CE$31,2)</f>
        <v>#N/A</v>
      </c>
      <c r="O194" s="39" t="e">
        <f>VLOOKUP(O193,$CI$8:$CJ$31,2)</f>
        <v>#N/A</v>
      </c>
      <c r="P194" s="39" t="e">
        <f>VLOOKUP(P193,$CN$8:$CO$31,2)</f>
        <v>#N/A</v>
      </c>
      <c r="Q194" s="94">
        <f>SUMIF(E194:P194,"&lt;51")</f>
        <v>0</v>
      </c>
      <c r="R194" s="76"/>
      <c r="S194" s="8"/>
      <c r="T194" s="8"/>
      <c r="U194" s="8"/>
      <c r="V194" s="8"/>
      <c r="W194" s="39">
        <f>SUM(S194:V194)</f>
        <v>0</v>
      </c>
      <c r="X194" s="95">
        <f>Q194+W194</f>
        <v>0</v>
      </c>
      <c r="Y194" s="40">
        <f ca="1">RANK($X194,$X$16:$X$276,0)</f>
        <v>14</v>
      </c>
      <c r="Z194" s="99" t="str">
        <f>IF($X194&gt;$AC$23,"BLUE",(IF($X194&gt;$AD$23,"RED",(IF($X194&gt;0,"WHITE","")))))</f>
        <v/>
      </c>
      <c r="AA194" s="86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</row>
    <row r="195" spans="1:9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93"/>
      <c r="Q195" s="27"/>
      <c r="R195" s="45"/>
      <c r="S195" s="12"/>
      <c r="T195" s="12"/>
      <c r="U195" s="12"/>
      <c r="V195" s="79"/>
      <c r="W195" s="1"/>
      <c r="X195" s="29"/>
      <c r="Y195" s="38"/>
      <c r="Z195" s="98"/>
      <c r="AA195" s="6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</row>
    <row r="196" spans="1:93" ht="13.8" thickBot="1" x14ac:dyDescent="0.3">
      <c r="A196" s="101"/>
      <c r="B196" s="17"/>
      <c r="C196" s="17"/>
      <c r="D196" s="17"/>
      <c r="E196" s="39" t="e">
        <f>VLOOKUP(E195,AK$8:AL$31,2)</f>
        <v>#N/A</v>
      </c>
      <c r="F196" s="39" t="e">
        <f>VLOOKUP(F195,$AP$8:$AQ$31,2)</f>
        <v>#N/A</v>
      </c>
      <c r="G196" s="39" t="e">
        <f>VLOOKUP(G195,$AU$8:$AV$31,2)</f>
        <v>#N/A</v>
      </c>
      <c r="H196" s="39" t="e">
        <f>VLOOKUP(H195,$AZ$8:$BA$31,2)</f>
        <v>#N/A</v>
      </c>
      <c r="I196" s="39" t="e">
        <f>VLOOKUP(I195,$BE$8:$BF$31,2)</f>
        <v>#N/A</v>
      </c>
      <c r="J196" s="39" t="e">
        <f>VLOOKUP(J195,$BJ$8:$BK$31,2)</f>
        <v>#N/A</v>
      </c>
      <c r="K196" s="39" t="e">
        <f>VLOOKUP(K195,$BO$8:$BP$31,2)</f>
        <v>#N/A</v>
      </c>
      <c r="L196" s="39" t="e">
        <f>VLOOKUP(L195,$BT$8:$BU$31,2)</f>
        <v>#N/A</v>
      </c>
      <c r="M196" s="39" t="e">
        <f>VLOOKUP(M195,$BY$8:$BZ$31,2)</f>
        <v>#N/A</v>
      </c>
      <c r="N196" s="39" t="e">
        <f>VLOOKUP(N195,$CD$8:$CE$31,2)</f>
        <v>#N/A</v>
      </c>
      <c r="O196" s="39" t="e">
        <f>VLOOKUP(O195,$CI$8:$CJ$31,2)</f>
        <v>#N/A</v>
      </c>
      <c r="P196" s="39" t="e">
        <f>VLOOKUP(P195,$CN$8:$CO$31,2)</f>
        <v>#N/A</v>
      </c>
      <c r="Q196" s="94">
        <f>SUMIF(E196:P196,"&lt;51")</f>
        <v>0</v>
      </c>
      <c r="R196" s="76"/>
      <c r="S196" s="8"/>
      <c r="T196" s="8"/>
      <c r="U196" s="8"/>
      <c r="V196" s="8"/>
      <c r="W196" s="39">
        <f>SUM(S196:V196)</f>
        <v>0</v>
      </c>
      <c r="X196" s="95">
        <f>Q196+W196</f>
        <v>0</v>
      </c>
      <c r="Y196" s="40">
        <f ca="1">RANK($X196,$X$16:$X$276,0)</f>
        <v>14</v>
      </c>
      <c r="Z196" s="99" t="str">
        <f>IF($X196&gt;$AC$23,"BLUE",(IF($X196&gt;$AD$23,"RED",(IF($X196&gt;0,"WHITE","")))))</f>
        <v/>
      </c>
      <c r="AA196" s="86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</row>
    <row r="197" spans="1:9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93"/>
      <c r="Q197" s="27"/>
      <c r="R197" s="45"/>
      <c r="S197" s="12"/>
      <c r="T197" s="12"/>
      <c r="U197" s="12"/>
      <c r="V197" s="79"/>
      <c r="W197" s="1"/>
      <c r="X197" s="29"/>
      <c r="Y197" s="38"/>
      <c r="Z197" s="98"/>
      <c r="AA197" s="6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</row>
    <row r="198" spans="1:93" ht="13.8" thickBot="1" x14ac:dyDescent="0.3">
      <c r="A198" s="101"/>
      <c r="B198" s="17"/>
      <c r="C198" s="17"/>
      <c r="D198" s="17"/>
      <c r="E198" s="39" t="e">
        <f>VLOOKUP(E197,AK$8:AL$31,2)</f>
        <v>#N/A</v>
      </c>
      <c r="F198" s="39" t="e">
        <f>VLOOKUP(F197,$AP$8:$AQ$31,2)</f>
        <v>#N/A</v>
      </c>
      <c r="G198" s="39" t="e">
        <f>VLOOKUP(G197,$AU$8:$AV$31,2)</f>
        <v>#N/A</v>
      </c>
      <c r="H198" s="39" t="e">
        <f>VLOOKUP(H197,$AZ$8:$BA$31,2)</f>
        <v>#N/A</v>
      </c>
      <c r="I198" s="39" t="e">
        <f>VLOOKUP(I197,$BE$8:$BF$31,2)</f>
        <v>#N/A</v>
      </c>
      <c r="J198" s="39" t="e">
        <f>VLOOKUP(J197,$BJ$8:$BK$31,2)</f>
        <v>#N/A</v>
      </c>
      <c r="K198" s="39" t="e">
        <f>VLOOKUP(K197,$BO$8:$BP$31,2)</f>
        <v>#N/A</v>
      </c>
      <c r="L198" s="39" t="e">
        <f>VLOOKUP(L197,$BT$8:$BU$31,2)</f>
        <v>#N/A</v>
      </c>
      <c r="M198" s="39" t="e">
        <f>VLOOKUP(M197,$BY$8:$BZ$31,2)</f>
        <v>#N/A</v>
      </c>
      <c r="N198" s="39" t="e">
        <f>VLOOKUP(N197,$CD$8:$CE$31,2)</f>
        <v>#N/A</v>
      </c>
      <c r="O198" s="39" t="e">
        <f>VLOOKUP(O197,$CI$8:$CJ$31,2)</f>
        <v>#N/A</v>
      </c>
      <c r="P198" s="39" t="e">
        <f>VLOOKUP(P197,$CN$8:$CO$31,2)</f>
        <v>#N/A</v>
      </c>
      <c r="Q198" s="94">
        <f>SUMIF(E198:P198,"&lt;51")</f>
        <v>0</v>
      </c>
      <c r="R198" s="76"/>
      <c r="S198" s="8"/>
      <c r="T198" s="8"/>
      <c r="U198" s="8"/>
      <c r="V198" s="8"/>
      <c r="W198" s="39">
        <f>SUM(S198:V198)</f>
        <v>0</v>
      </c>
      <c r="X198" s="95">
        <f>Q198+W198</f>
        <v>0</v>
      </c>
      <c r="Y198" s="40">
        <f ca="1">RANK($X198,$X$16:$X$276,0)</f>
        <v>14</v>
      </c>
      <c r="Z198" s="99" t="str">
        <f>IF($X198&gt;$AC$23,"BLUE",(IF($X198&gt;$AD$23,"RED",(IF($X198&gt;0,"WHITE","")))))</f>
        <v/>
      </c>
      <c r="AA198" s="86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</row>
    <row r="199" spans="1:9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93"/>
      <c r="Q199" s="27"/>
      <c r="R199" s="45"/>
      <c r="S199" s="12"/>
      <c r="T199" s="12"/>
      <c r="U199" s="12"/>
      <c r="V199" s="79"/>
      <c r="W199" s="1"/>
      <c r="X199" s="29"/>
      <c r="Y199" s="38"/>
      <c r="Z199" s="98"/>
      <c r="AA199" s="6" t="s">
        <v>42</v>
      </c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</row>
    <row r="200" spans="1:93" ht="13.8" thickBot="1" x14ac:dyDescent="0.3">
      <c r="A200" s="101"/>
      <c r="B200" s="17"/>
      <c r="C200" s="17"/>
      <c r="D200" s="17"/>
      <c r="E200" s="39" t="e">
        <f>VLOOKUP(E199,AK$8:AL$31,2)</f>
        <v>#N/A</v>
      </c>
      <c r="F200" s="39" t="e">
        <f>VLOOKUP(F199,$AP$8:$AQ$31,2)</f>
        <v>#N/A</v>
      </c>
      <c r="G200" s="39" t="e">
        <f>VLOOKUP(G199,$AU$8:$AV$31,2)</f>
        <v>#N/A</v>
      </c>
      <c r="H200" s="39" t="e">
        <f>VLOOKUP(H199,$AZ$8:$BA$31,2)</f>
        <v>#N/A</v>
      </c>
      <c r="I200" s="39" t="e">
        <f>VLOOKUP(I199,$BE$8:$BF$31,2)</f>
        <v>#N/A</v>
      </c>
      <c r="J200" s="39" t="e">
        <f>VLOOKUP(J199,$BJ$8:$BK$31,2)</f>
        <v>#N/A</v>
      </c>
      <c r="K200" s="39" t="e">
        <f>VLOOKUP(K199,$BO$8:$BP$31,2)</f>
        <v>#N/A</v>
      </c>
      <c r="L200" s="39" t="e">
        <f>VLOOKUP(L199,$BT$8:$BU$31,2)</f>
        <v>#N/A</v>
      </c>
      <c r="M200" s="39" t="e">
        <f>VLOOKUP(M199,$BY$8:$BZ$31,2)</f>
        <v>#N/A</v>
      </c>
      <c r="N200" s="39" t="e">
        <f>VLOOKUP(N199,$CD$8:$CE$31,2)</f>
        <v>#N/A</v>
      </c>
      <c r="O200" s="39" t="e">
        <f>VLOOKUP(O199,$CI$8:$CJ$31,2)</f>
        <v>#N/A</v>
      </c>
      <c r="P200" s="39" t="e">
        <f>VLOOKUP(P199,$CN$8:$CO$31,2)</f>
        <v>#N/A</v>
      </c>
      <c r="Q200" s="94">
        <f>SUMIF(E200:P200,"&lt;51")</f>
        <v>0</v>
      </c>
      <c r="R200" s="76"/>
      <c r="S200" s="8"/>
      <c r="T200" s="8"/>
      <c r="U200" s="8"/>
      <c r="V200" s="8"/>
      <c r="W200" s="95">
        <f>SUM(S200:V200)</f>
        <v>0</v>
      </c>
      <c r="X200" s="95">
        <f>Q200+W200</f>
        <v>0</v>
      </c>
      <c r="Y200" s="40">
        <f ca="1">RANK($X200,$X$16:$X$276,0)</f>
        <v>14</v>
      </c>
      <c r="Z200" s="99" t="str">
        <f>IF($X200&gt;$AC$23,"BLUE",(IF($X200&gt;$AD$23,"RED",(IF($X200&gt;0,"WHITE","")))))</f>
        <v/>
      </c>
      <c r="AA200" s="9" t="e">
        <f>SUM(X185:X200)/COUNTA(A185:A200)</f>
        <v>#DIV/0!</v>
      </c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</row>
    <row r="201" spans="1:93" x14ac:dyDescent="0.25">
      <c r="A201" s="103" t="s">
        <v>43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2"/>
      <c r="Q201" s="112"/>
      <c r="R201" s="55"/>
      <c r="S201" s="12"/>
      <c r="T201" s="12"/>
      <c r="U201" s="12"/>
      <c r="V201" s="16"/>
      <c r="W201" s="111"/>
      <c r="X201" s="111"/>
      <c r="Y201" s="115"/>
      <c r="Z201" s="113"/>
      <c r="AA201" s="114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</row>
    <row r="202" spans="1:9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0"/>
      <c r="R202" s="45"/>
      <c r="S202" s="122"/>
      <c r="T202" s="12"/>
      <c r="U202" s="12"/>
      <c r="V202" s="79"/>
      <c r="W202" s="1"/>
      <c r="X202" s="28"/>
      <c r="Y202" s="38"/>
      <c r="Z202" s="68"/>
      <c r="AA202" s="6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</row>
    <row r="203" spans="1:93" ht="13.8" thickBot="1" x14ac:dyDescent="0.3">
      <c r="A203" s="101"/>
      <c r="B203" s="17"/>
      <c r="C203" s="17"/>
      <c r="D203" s="17"/>
      <c r="E203" s="39" t="e">
        <f>VLOOKUP(E202,AK$8:AL$31,2)</f>
        <v>#N/A</v>
      </c>
      <c r="F203" s="39" t="e">
        <f>VLOOKUP(F202,$AP$8:$AQ$31,2)</f>
        <v>#N/A</v>
      </c>
      <c r="G203" s="39" t="e">
        <f>VLOOKUP(G202,$AU$8:$AV$31,2)</f>
        <v>#N/A</v>
      </c>
      <c r="H203" s="39" t="e">
        <f>VLOOKUP(H202,$AZ$8:$BA$31,2)</f>
        <v>#N/A</v>
      </c>
      <c r="I203" s="39" t="e">
        <f>VLOOKUP(I202,$BE$8:$BF$31,2)</f>
        <v>#N/A</v>
      </c>
      <c r="J203" s="39" t="e">
        <f>VLOOKUP(J202,$BJ$8:$BK$31,2)</f>
        <v>#N/A</v>
      </c>
      <c r="K203" s="39" t="e">
        <f>VLOOKUP(K202,$BO$8:$BP$31,2)</f>
        <v>#N/A</v>
      </c>
      <c r="L203" s="39" t="e">
        <f>VLOOKUP(L202,$BT$8:$BU$31,2)</f>
        <v>#N/A</v>
      </c>
      <c r="M203" s="39" t="e">
        <f>VLOOKUP(M202,$BY$8:$BZ$31,2)</f>
        <v>#N/A</v>
      </c>
      <c r="N203" s="39" t="e">
        <f>VLOOKUP(N202,$CD$8:$CE$31,2)</f>
        <v>#N/A</v>
      </c>
      <c r="O203" s="39" t="e">
        <f>VLOOKUP(O202,$CI$8:$CJ$31,2)</f>
        <v>#N/A</v>
      </c>
      <c r="P203" s="39" t="e">
        <f>VLOOKUP(P202,$CN$8:$CO$31,2)</f>
        <v>#N/A</v>
      </c>
      <c r="Q203" s="94">
        <f>SUMIF(E203:P203,"&lt;51")</f>
        <v>0</v>
      </c>
      <c r="R203" s="76"/>
      <c r="S203" s="8"/>
      <c r="T203" s="8"/>
      <c r="U203" s="8"/>
      <c r="V203" s="8"/>
      <c r="W203" s="39">
        <f>SUM(S203:V203)</f>
        <v>0</v>
      </c>
      <c r="X203" s="95">
        <f>Q203+W203</f>
        <v>0</v>
      </c>
      <c r="Y203" s="40">
        <f ca="1">RANK($X203,$X$16:$X$276,0)</f>
        <v>14</v>
      </c>
      <c r="Z203" s="99" t="str">
        <f>IF($X203&gt;$AC$23,"BLUE",(IF($X203&gt;$AD$23,"RED",(IF($X203&gt;0,"WHITE","")))))</f>
        <v/>
      </c>
      <c r="AA203" s="86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</row>
    <row r="204" spans="1:9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93"/>
      <c r="Q204" s="27"/>
      <c r="R204" s="45"/>
      <c r="S204" s="12"/>
      <c r="T204" s="12"/>
      <c r="U204" s="12"/>
      <c r="V204" s="79"/>
      <c r="W204" s="1"/>
      <c r="X204" s="29"/>
      <c r="Y204" s="38"/>
      <c r="Z204" s="98"/>
      <c r="AA204" s="6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</row>
    <row r="205" spans="1:93" ht="13.8" thickBot="1" x14ac:dyDescent="0.3">
      <c r="A205" s="101"/>
      <c r="B205" s="17"/>
      <c r="C205" s="17"/>
      <c r="D205" s="17"/>
      <c r="E205" s="39" t="e">
        <f>VLOOKUP(E204,AK$8:AL$31,2)</f>
        <v>#N/A</v>
      </c>
      <c r="F205" s="39" t="e">
        <f>VLOOKUP(F204,$AP$8:$AQ$31,2)</f>
        <v>#N/A</v>
      </c>
      <c r="G205" s="39" t="e">
        <f>VLOOKUP(G204,$AU$8:$AV$31,2)</f>
        <v>#N/A</v>
      </c>
      <c r="H205" s="39" t="e">
        <f>VLOOKUP(H204,$AZ$8:$BA$31,2)</f>
        <v>#N/A</v>
      </c>
      <c r="I205" s="39" t="e">
        <f>VLOOKUP(I204,$BE$8:$BF$31,2)</f>
        <v>#N/A</v>
      </c>
      <c r="J205" s="39" t="e">
        <f>VLOOKUP(J204,$BJ$8:$BK$31,2)</f>
        <v>#N/A</v>
      </c>
      <c r="K205" s="39" t="e">
        <f>VLOOKUP(K204,$BO$8:$BP$31,2)</f>
        <v>#N/A</v>
      </c>
      <c r="L205" s="39" t="e">
        <f>VLOOKUP(L204,$BT$8:$BU$31,2)</f>
        <v>#N/A</v>
      </c>
      <c r="M205" s="39" t="e">
        <f>VLOOKUP(M204,$BY$8:$BZ$31,2)</f>
        <v>#N/A</v>
      </c>
      <c r="N205" s="39" t="e">
        <f>VLOOKUP(N204,$CD$8:$CE$31,2)</f>
        <v>#N/A</v>
      </c>
      <c r="O205" s="39" t="e">
        <f>VLOOKUP(O204,$CI$8:$CJ$31,2)</f>
        <v>#N/A</v>
      </c>
      <c r="P205" s="39" t="e">
        <f>VLOOKUP(P204,$CN$8:$CO$31,2)</f>
        <v>#N/A</v>
      </c>
      <c r="Q205" s="94">
        <f>SUMIF(E205:P205,"&lt;51")</f>
        <v>0</v>
      </c>
      <c r="R205" s="76"/>
      <c r="S205" s="8"/>
      <c r="T205" s="8"/>
      <c r="U205" s="8"/>
      <c r="V205" s="8"/>
      <c r="W205" s="39">
        <f>SUM(S205:V205)</f>
        <v>0</v>
      </c>
      <c r="X205" s="95">
        <f>Q205+W205</f>
        <v>0</v>
      </c>
      <c r="Y205" s="40">
        <f ca="1">RANK($X205,$X$16:$X$276,0)</f>
        <v>14</v>
      </c>
      <c r="Z205" s="99" t="str">
        <f>IF($X205&gt;$AC$23,"BLUE",(IF($X205&gt;$AD$23,"RED",(IF($X205&gt;0,"WHITE","")))))</f>
        <v/>
      </c>
      <c r="AA205" s="86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</row>
    <row r="206" spans="1:9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93"/>
      <c r="Q206" s="27"/>
      <c r="R206" s="45"/>
      <c r="S206" s="12"/>
      <c r="T206" s="12"/>
      <c r="U206" s="12"/>
      <c r="V206" s="79"/>
      <c r="W206" s="1"/>
      <c r="X206" s="29"/>
      <c r="Y206" s="38"/>
      <c r="Z206" s="98"/>
      <c r="AA206" s="6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</row>
    <row r="207" spans="1:93" ht="13.8" thickBot="1" x14ac:dyDescent="0.3">
      <c r="A207" s="101"/>
      <c r="B207" s="17"/>
      <c r="C207" s="17"/>
      <c r="D207" s="17"/>
      <c r="E207" s="39" t="e">
        <f>VLOOKUP(E206,AK$8:AL$31,2)</f>
        <v>#N/A</v>
      </c>
      <c r="F207" s="39" t="e">
        <f>VLOOKUP(F206,$AP$8:$AQ$31,2)</f>
        <v>#N/A</v>
      </c>
      <c r="G207" s="39" t="e">
        <f>VLOOKUP(G206,$AU$8:$AV$31,2)</f>
        <v>#N/A</v>
      </c>
      <c r="H207" s="39" t="e">
        <f>VLOOKUP(H206,$AZ$8:$BA$31,2)</f>
        <v>#N/A</v>
      </c>
      <c r="I207" s="39" t="e">
        <f>VLOOKUP(I206,$BE$8:$BF$31,2)</f>
        <v>#N/A</v>
      </c>
      <c r="J207" s="39" t="e">
        <f>VLOOKUP(J206,$BJ$8:$BK$31,2)</f>
        <v>#N/A</v>
      </c>
      <c r="K207" s="39" t="e">
        <f>VLOOKUP(K206,$BO$8:$BP$31,2)</f>
        <v>#N/A</v>
      </c>
      <c r="L207" s="39" t="e">
        <f>VLOOKUP(L206,$BT$8:$BU$31,2)</f>
        <v>#N/A</v>
      </c>
      <c r="M207" s="39" t="e">
        <f>VLOOKUP(M206,$BY$8:$BZ$31,2)</f>
        <v>#N/A</v>
      </c>
      <c r="N207" s="39" t="e">
        <f>VLOOKUP(N206,$CD$8:$CE$31,2)</f>
        <v>#N/A</v>
      </c>
      <c r="O207" s="39" t="e">
        <f>VLOOKUP(O206,$CI$8:$CJ$31,2)</f>
        <v>#N/A</v>
      </c>
      <c r="P207" s="39" t="e">
        <f>VLOOKUP(P206,$CN$8:$CO$31,2)</f>
        <v>#N/A</v>
      </c>
      <c r="Q207" s="94">
        <f>SUMIF(E207:P207,"&lt;51")</f>
        <v>0</v>
      </c>
      <c r="R207" s="76"/>
      <c r="S207" s="8"/>
      <c r="T207" s="8"/>
      <c r="U207" s="8"/>
      <c r="V207" s="8"/>
      <c r="W207" s="39">
        <f>SUM(S207:V207)</f>
        <v>0</v>
      </c>
      <c r="X207" s="95">
        <f>Q207+W207</f>
        <v>0</v>
      </c>
      <c r="Y207" s="40">
        <f ca="1">RANK($X207,$X$16:$X$276,0)</f>
        <v>14</v>
      </c>
      <c r="Z207" s="99" t="str">
        <f>IF($X207&gt;$AC$23,"BLUE",(IF($X207&gt;$AD$23,"RED",(IF($X207&gt;0,"WHITE","")))))</f>
        <v/>
      </c>
      <c r="AA207" s="86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</row>
    <row r="208" spans="1:9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93"/>
      <c r="Q208" s="27"/>
      <c r="R208" s="45"/>
      <c r="S208" s="12"/>
      <c r="T208" s="12"/>
      <c r="U208" s="12"/>
      <c r="V208" s="79"/>
      <c r="W208" s="1"/>
      <c r="X208" s="29"/>
      <c r="Y208" s="38"/>
      <c r="Z208" s="98"/>
      <c r="AA208" s="6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</row>
    <row r="209" spans="1:93" ht="13.8" thickBot="1" x14ac:dyDescent="0.3">
      <c r="A209" s="101"/>
      <c r="B209" s="17"/>
      <c r="C209" s="17"/>
      <c r="D209" s="17"/>
      <c r="E209" s="39" t="e">
        <f>VLOOKUP(E208,AK$8:AL$31,2)</f>
        <v>#N/A</v>
      </c>
      <c r="F209" s="39" t="e">
        <f>VLOOKUP(F208,$AP$8:$AQ$31,2)</f>
        <v>#N/A</v>
      </c>
      <c r="G209" s="39" t="e">
        <f>VLOOKUP(G208,$AU$8:$AV$31,2)</f>
        <v>#N/A</v>
      </c>
      <c r="H209" s="39" t="e">
        <f>VLOOKUP(H208,$AZ$8:$BA$31,2)</f>
        <v>#N/A</v>
      </c>
      <c r="I209" s="39" t="e">
        <f>VLOOKUP(I208,$BE$8:$BF$31,2)</f>
        <v>#N/A</v>
      </c>
      <c r="J209" s="39" t="e">
        <f>VLOOKUP(J208,$BJ$8:$BK$31,2)</f>
        <v>#N/A</v>
      </c>
      <c r="K209" s="39" t="e">
        <f>VLOOKUP(K208,$BO$8:$BP$31,2)</f>
        <v>#N/A</v>
      </c>
      <c r="L209" s="39" t="e">
        <f>VLOOKUP(L208,$BT$8:$BU$31,2)</f>
        <v>#N/A</v>
      </c>
      <c r="M209" s="39" t="e">
        <f>VLOOKUP(M208,$BY$8:$BZ$31,2)</f>
        <v>#N/A</v>
      </c>
      <c r="N209" s="39" t="e">
        <f>VLOOKUP(N208,$CD$8:$CE$31,2)</f>
        <v>#N/A</v>
      </c>
      <c r="O209" s="39" t="e">
        <f>VLOOKUP(O208,$CI$8:$CJ$31,2)</f>
        <v>#N/A</v>
      </c>
      <c r="P209" s="39" t="e">
        <f>VLOOKUP(P208,$CN$8:$CO$31,2)</f>
        <v>#N/A</v>
      </c>
      <c r="Q209" s="94">
        <f>SUMIF(E209:P209,"&lt;51")</f>
        <v>0</v>
      </c>
      <c r="R209" s="76"/>
      <c r="S209" s="8"/>
      <c r="T209" s="8"/>
      <c r="U209" s="8"/>
      <c r="V209" s="8"/>
      <c r="W209" s="39">
        <f>SUM(S209:V209)</f>
        <v>0</v>
      </c>
      <c r="X209" s="95">
        <f>Q209+W209</f>
        <v>0</v>
      </c>
      <c r="Y209" s="40">
        <f ca="1">RANK($X209,$X$16:$X$276,0)</f>
        <v>14</v>
      </c>
      <c r="Z209" s="99" t="str">
        <f>IF($X209&gt;$AC$23,"BLUE",(IF($X209&gt;$AD$23,"RED",(IF($X209&gt;0,"WHITE","")))))</f>
        <v/>
      </c>
      <c r="AA209" s="86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</row>
    <row r="210" spans="1:9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93"/>
      <c r="Q210" s="27"/>
      <c r="R210" s="45"/>
      <c r="S210" s="12"/>
      <c r="T210" s="12"/>
      <c r="U210" s="12"/>
      <c r="V210" s="79"/>
      <c r="W210" s="1"/>
      <c r="X210" s="29"/>
      <c r="Y210" s="38"/>
      <c r="Z210" s="98"/>
      <c r="AA210" s="6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</row>
    <row r="211" spans="1:93" ht="13.8" thickBot="1" x14ac:dyDescent="0.3">
      <c r="A211" s="101"/>
      <c r="B211" s="17"/>
      <c r="C211" s="17"/>
      <c r="D211" s="17"/>
      <c r="E211" s="39" t="e">
        <f>VLOOKUP(E210,AK$8:AL$31,2)</f>
        <v>#N/A</v>
      </c>
      <c r="F211" s="39" t="e">
        <f>VLOOKUP(F210,$AP$8:$AQ$31,2)</f>
        <v>#N/A</v>
      </c>
      <c r="G211" s="39" t="e">
        <f>VLOOKUP(G210,$AU$8:$AV$31,2)</f>
        <v>#N/A</v>
      </c>
      <c r="H211" s="39" t="e">
        <f>VLOOKUP(H210,$AZ$8:$BA$31,2)</f>
        <v>#N/A</v>
      </c>
      <c r="I211" s="39" t="e">
        <f>VLOOKUP(I210,$BE$8:$BF$31,2)</f>
        <v>#N/A</v>
      </c>
      <c r="J211" s="39" t="e">
        <f>VLOOKUP(J210,$BJ$8:$BK$31,2)</f>
        <v>#N/A</v>
      </c>
      <c r="K211" s="39" t="e">
        <f>VLOOKUP(K210,$BO$8:$BP$31,2)</f>
        <v>#N/A</v>
      </c>
      <c r="L211" s="39" t="e">
        <f>VLOOKUP(L210,$BT$8:$BU$31,2)</f>
        <v>#N/A</v>
      </c>
      <c r="M211" s="39" t="e">
        <f>VLOOKUP(M210,$BY$8:$BZ$31,2)</f>
        <v>#N/A</v>
      </c>
      <c r="N211" s="39" t="e">
        <f>VLOOKUP(N210,$CD$8:$CE$31,2)</f>
        <v>#N/A</v>
      </c>
      <c r="O211" s="39" t="e">
        <f>VLOOKUP(O210,$CI$8:$CJ$31,2)</f>
        <v>#N/A</v>
      </c>
      <c r="P211" s="39" t="e">
        <f>VLOOKUP(P210,$CN$8:$CO$31,2)</f>
        <v>#N/A</v>
      </c>
      <c r="Q211" s="94">
        <f>SUMIF(E211:P211,"&lt;51")</f>
        <v>0</v>
      </c>
      <c r="R211" s="76"/>
      <c r="S211" s="8"/>
      <c r="T211" s="8"/>
      <c r="U211" s="8"/>
      <c r="V211" s="8"/>
      <c r="W211" s="39">
        <f>SUM(S211:V211)</f>
        <v>0</v>
      </c>
      <c r="X211" s="95">
        <f>Q211+W211</f>
        <v>0</v>
      </c>
      <c r="Y211" s="40">
        <f ca="1">RANK($X211,$X$16:$X$276,0)</f>
        <v>14</v>
      </c>
      <c r="Z211" s="99" t="str">
        <f>IF($X211&gt;$AC$23,"BLUE",(IF($X211&gt;$AD$23,"RED",(IF($X211&gt;0,"WHITE","")))))</f>
        <v/>
      </c>
      <c r="AA211" s="86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</row>
    <row r="212" spans="1:9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93"/>
      <c r="Q212" s="27"/>
      <c r="R212" s="45"/>
      <c r="S212" s="12"/>
      <c r="T212" s="12"/>
      <c r="U212" s="12"/>
      <c r="V212" s="79"/>
      <c r="W212" s="1"/>
      <c r="X212" s="29"/>
      <c r="Y212" s="38"/>
      <c r="Z212" s="98"/>
      <c r="AA212" s="6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</row>
    <row r="213" spans="1:93" ht="13.8" thickBot="1" x14ac:dyDescent="0.3">
      <c r="A213" s="101"/>
      <c r="B213" s="17"/>
      <c r="C213" s="17"/>
      <c r="D213" s="17"/>
      <c r="E213" s="39" t="e">
        <f>VLOOKUP(E212,AK$8:AL$31,2)</f>
        <v>#N/A</v>
      </c>
      <c r="F213" s="39" t="e">
        <f>VLOOKUP(F212,$AP$8:$AQ$31,2)</f>
        <v>#N/A</v>
      </c>
      <c r="G213" s="39" t="e">
        <f>VLOOKUP(G212,$AU$8:$AV$31,2)</f>
        <v>#N/A</v>
      </c>
      <c r="H213" s="39" t="e">
        <f>VLOOKUP(H212,$AZ$8:$BA$31,2)</f>
        <v>#N/A</v>
      </c>
      <c r="I213" s="39" t="e">
        <f>VLOOKUP(I212,$BE$8:$BF$31,2)</f>
        <v>#N/A</v>
      </c>
      <c r="J213" s="39" t="e">
        <f>VLOOKUP(J212,$BJ$8:$BK$31,2)</f>
        <v>#N/A</v>
      </c>
      <c r="K213" s="39" t="e">
        <f>VLOOKUP(K212,$BO$8:$BP$31,2)</f>
        <v>#N/A</v>
      </c>
      <c r="L213" s="39" t="e">
        <f>VLOOKUP(L212,$BT$8:$BU$31,2)</f>
        <v>#N/A</v>
      </c>
      <c r="M213" s="39" t="e">
        <f>VLOOKUP(M212,$BY$8:$BZ$31,2)</f>
        <v>#N/A</v>
      </c>
      <c r="N213" s="39" t="e">
        <f>VLOOKUP(N212,$CD$8:$CE$31,2)</f>
        <v>#N/A</v>
      </c>
      <c r="O213" s="39" t="e">
        <f>VLOOKUP(O212,$CI$8:$CJ$31,2)</f>
        <v>#N/A</v>
      </c>
      <c r="P213" s="39" t="e">
        <f>VLOOKUP(P212,$CN$8:$CO$31,2)</f>
        <v>#N/A</v>
      </c>
      <c r="Q213" s="94">
        <f>SUMIF(E213:P213,"&lt;51")</f>
        <v>0</v>
      </c>
      <c r="R213" s="76"/>
      <c r="S213" s="8"/>
      <c r="T213" s="8"/>
      <c r="U213" s="8"/>
      <c r="V213" s="8"/>
      <c r="W213" s="39">
        <f>SUM(S213:V213)</f>
        <v>0</v>
      </c>
      <c r="X213" s="95">
        <f>Q213+W213</f>
        <v>0</v>
      </c>
      <c r="Y213" s="40">
        <f ca="1">RANK($X213,$X$16:$X$276,0)</f>
        <v>14</v>
      </c>
      <c r="Z213" s="99" t="str">
        <f>IF($X213&gt;$AC$23,"BLUE",(IF($X213&gt;$AD$23,"RED",(IF($X213&gt;0,"WHITE","")))))</f>
        <v/>
      </c>
      <c r="AA213" s="86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</row>
    <row r="214" spans="1:9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93"/>
      <c r="Q214" s="27"/>
      <c r="R214" s="45"/>
      <c r="S214" s="12"/>
      <c r="T214" s="12"/>
      <c r="U214" s="12"/>
      <c r="V214" s="79"/>
      <c r="W214" s="1"/>
      <c r="X214" s="29"/>
      <c r="Y214" s="38"/>
      <c r="Z214" s="98"/>
      <c r="AA214" s="6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</row>
    <row r="215" spans="1:93" ht="13.8" thickBot="1" x14ac:dyDescent="0.3">
      <c r="A215" s="101"/>
      <c r="B215" s="17"/>
      <c r="C215" s="17"/>
      <c r="D215" s="17"/>
      <c r="E215" s="39" t="e">
        <f>VLOOKUP(E214,AK$8:AL$31,2)</f>
        <v>#N/A</v>
      </c>
      <c r="F215" s="39" t="e">
        <f>VLOOKUP(F214,$AP$8:$AQ$31,2)</f>
        <v>#N/A</v>
      </c>
      <c r="G215" s="39" t="e">
        <f>VLOOKUP(G214,$AU$8:$AV$31,2)</f>
        <v>#N/A</v>
      </c>
      <c r="H215" s="39" t="e">
        <f>VLOOKUP(H214,$AZ$8:$BA$31,2)</f>
        <v>#N/A</v>
      </c>
      <c r="I215" s="39" t="e">
        <f>VLOOKUP(I214,$BE$8:$BF$31,2)</f>
        <v>#N/A</v>
      </c>
      <c r="J215" s="39" t="e">
        <f>VLOOKUP(J214,$BJ$8:$BK$31,2)</f>
        <v>#N/A</v>
      </c>
      <c r="K215" s="39" t="e">
        <f>VLOOKUP(K214,$BO$8:$BP$31,2)</f>
        <v>#N/A</v>
      </c>
      <c r="L215" s="39" t="e">
        <f>VLOOKUP(L214,$BT$8:$BU$31,2)</f>
        <v>#N/A</v>
      </c>
      <c r="M215" s="39" t="e">
        <f>VLOOKUP(M214,$BY$8:$BZ$31,2)</f>
        <v>#N/A</v>
      </c>
      <c r="N215" s="39" t="e">
        <f>VLOOKUP(N214,$CD$8:$CE$31,2)</f>
        <v>#N/A</v>
      </c>
      <c r="O215" s="39" t="e">
        <f>VLOOKUP(O214,$CI$8:$CJ$31,2)</f>
        <v>#N/A</v>
      </c>
      <c r="P215" s="39" t="e">
        <f>VLOOKUP(P214,$CN$8:$CO$31,2)</f>
        <v>#N/A</v>
      </c>
      <c r="Q215" s="94">
        <f>SUMIF(E215:P215,"&lt;51")</f>
        <v>0</v>
      </c>
      <c r="R215" s="76"/>
      <c r="S215" s="8"/>
      <c r="T215" s="8"/>
      <c r="U215" s="8"/>
      <c r="V215" s="8"/>
      <c r="W215" s="39">
        <f>SUM(S215:V215)</f>
        <v>0</v>
      </c>
      <c r="X215" s="95">
        <f>Q215+W215</f>
        <v>0</v>
      </c>
      <c r="Y215" s="40">
        <f ca="1">RANK($X215,$X$16:$X$276,0)</f>
        <v>14</v>
      </c>
      <c r="Z215" s="99" t="str">
        <f>IF($X215&gt;$AC$23,"BLUE",(IF($X215&gt;$AD$23,"RED",(IF($X215&gt;0,"WHITE","")))))</f>
        <v/>
      </c>
      <c r="AA215" s="86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</row>
    <row r="216" spans="1:9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93"/>
      <c r="Q216" s="27"/>
      <c r="R216" s="45"/>
      <c r="S216" s="12"/>
      <c r="T216" s="12"/>
      <c r="U216" s="12"/>
      <c r="V216" s="79"/>
      <c r="W216" s="1"/>
      <c r="X216" s="29"/>
      <c r="Y216" s="38"/>
      <c r="Z216" s="98"/>
      <c r="AA216" s="57" t="s">
        <v>44</v>
      </c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</row>
    <row r="217" spans="1:93" ht="13.8" thickBot="1" x14ac:dyDescent="0.3">
      <c r="A217" s="101"/>
      <c r="B217" s="17"/>
      <c r="C217" s="17"/>
      <c r="D217" s="17"/>
      <c r="E217" s="39" t="e">
        <f>VLOOKUP(E216,AK$8:AL$31,2)</f>
        <v>#N/A</v>
      </c>
      <c r="F217" s="39" t="e">
        <f>VLOOKUP(F216,$AP$8:$AQ$31,2)</f>
        <v>#N/A</v>
      </c>
      <c r="G217" s="39" t="e">
        <f>VLOOKUP(G216,$AU$8:$AV$31,2)</f>
        <v>#N/A</v>
      </c>
      <c r="H217" s="39" t="e">
        <f>VLOOKUP(H216,$AZ$8:$BA$31,2)</f>
        <v>#N/A</v>
      </c>
      <c r="I217" s="39" t="e">
        <f>VLOOKUP(I216,$BE$8:$BF$31,2)</f>
        <v>#N/A</v>
      </c>
      <c r="J217" s="39" t="e">
        <f>VLOOKUP(J216,$BJ$8:$BK$31,2)</f>
        <v>#N/A</v>
      </c>
      <c r="K217" s="39" t="e">
        <f>VLOOKUP(K216,$BO$8:$BP$31,2)</f>
        <v>#N/A</v>
      </c>
      <c r="L217" s="39" t="e">
        <f>VLOOKUP(L216,$BT$8:$BU$31,2)</f>
        <v>#N/A</v>
      </c>
      <c r="M217" s="39" t="e">
        <f>VLOOKUP(M216,$BY$8:$BZ$31,2)</f>
        <v>#N/A</v>
      </c>
      <c r="N217" s="39" t="e">
        <f>VLOOKUP(N216,$CD$8:$CE$31,2)</f>
        <v>#N/A</v>
      </c>
      <c r="O217" s="39" t="e">
        <f>VLOOKUP(O216,$CI$8:$CJ$31,2)</f>
        <v>#N/A</v>
      </c>
      <c r="P217" s="39" t="e">
        <f>VLOOKUP(P216,$CN$8:$CO$31,2)</f>
        <v>#N/A</v>
      </c>
      <c r="Q217" s="94">
        <f>SUMIF(E217:P217,"&lt;51")</f>
        <v>0</v>
      </c>
      <c r="R217" s="76"/>
      <c r="S217" s="8"/>
      <c r="T217" s="8"/>
      <c r="U217" s="8"/>
      <c r="V217" s="8"/>
      <c r="W217" s="95">
        <f>SUM(S217:V217)</f>
        <v>0</v>
      </c>
      <c r="X217" s="95">
        <f>Q217+W217</f>
        <v>0</v>
      </c>
      <c r="Y217" s="40">
        <f ca="1">RANK($X217,$X$16:$X$276,0)</f>
        <v>14</v>
      </c>
      <c r="Z217" s="99" t="str">
        <f>IF($X217&gt;$AC$23,"BLUE",(IF($X217&gt;$AD$23,"RED",(IF($X217&gt;0,"WHITE","")))))</f>
        <v/>
      </c>
      <c r="AA217" s="9" t="e">
        <f>SUM(X202:X217)/COUNTA(A202:A217)</f>
        <v>#DIV/0!</v>
      </c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</row>
    <row r="218" spans="1:93" x14ac:dyDescent="0.25">
      <c r="A218" s="103" t="s">
        <v>67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12"/>
      <c r="R218" s="55"/>
      <c r="S218" s="12"/>
      <c r="T218" s="12"/>
      <c r="U218" s="12"/>
      <c r="V218" s="16"/>
      <c r="W218" s="111"/>
      <c r="X218" s="111"/>
      <c r="Y218" s="115"/>
      <c r="Z218" s="113"/>
      <c r="AA218" s="114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</row>
    <row r="219" spans="1:93" x14ac:dyDescent="0.25">
      <c r="A219" s="5"/>
      <c r="B219" s="5"/>
      <c r="C219" s="5"/>
      <c r="D219" s="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75"/>
      <c r="Q219" s="27"/>
      <c r="R219" s="45"/>
      <c r="S219" s="12"/>
      <c r="T219" s="12"/>
      <c r="U219" s="12"/>
      <c r="V219" s="79"/>
      <c r="W219" s="1"/>
      <c r="X219" s="28"/>
      <c r="Y219" s="38"/>
      <c r="Z219" s="68"/>
      <c r="AA219" s="6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</row>
    <row r="220" spans="1:93" x14ac:dyDescent="0.25">
      <c r="A220" s="103"/>
      <c r="B220" s="12"/>
      <c r="C220" s="12"/>
      <c r="D220" s="12"/>
      <c r="E220" s="37" t="e">
        <f>VLOOKUP(E219,AK$8:AL$31,2)</f>
        <v>#N/A</v>
      </c>
      <c r="F220" s="37" t="e">
        <f>VLOOKUP(F219,$AP$8:$AQ$31,2)</f>
        <v>#N/A</v>
      </c>
      <c r="G220" s="37" t="e">
        <f>VLOOKUP(G219,$AU$8:$AV$31,2)</f>
        <v>#N/A</v>
      </c>
      <c r="H220" s="37" t="e">
        <f>VLOOKUP(H219,$AZ$8:$BA$31,2)</f>
        <v>#N/A</v>
      </c>
      <c r="I220" s="37" t="e">
        <f>VLOOKUP(I219,$BE$8:$BF$31,2)</f>
        <v>#N/A</v>
      </c>
      <c r="J220" s="37" t="e">
        <f>VLOOKUP(J219,$BJ$8:$BK$31,2)</f>
        <v>#N/A</v>
      </c>
      <c r="K220" s="37" t="e">
        <f>VLOOKUP(K219,$BO$8:$BP$31,2)</f>
        <v>#N/A</v>
      </c>
      <c r="L220" s="37" t="e">
        <f>VLOOKUP(L219,$BT$8:$BU$31,2)</f>
        <v>#N/A</v>
      </c>
      <c r="M220" s="37" t="e">
        <f>VLOOKUP(M219,$BY$8:$BZ$31,2)</f>
        <v>#N/A</v>
      </c>
      <c r="N220" s="37" t="e">
        <f>VLOOKUP(N219,$CD$8:$CE$31,2)</f>
        <v>#N/A</v>
      </c>
      <c r="O220" s="37" t="e">
        <f>VLOOKUP(O219,$CI$8:$CJ$31,2)</f>
        <v>#N/A</v>
      </c>
      <c r="P220" s="37" t="e">
        <f>VLOOKUP(P219,$CN$8:$CO$31,2)</f>
        <v>#N/A</v>
      </c>
      <c r="Q220" s="155">
        <f>SUMIF(E220:P220,"&lt;51")</f>
        <v>0</v>
      </c>
      <c r="R220" s="45"/>
      <c r="S220" s="5"/>
      <c r="T220" s="5"/>
      <c r="U220" s="5"/>
      <c r="V220" s="5"/>
      <c r="W220" s="37">
        <f>SUM(S220:V220)</f>
        <v>0</v>
      </c>
      <c r="X220" s="132">
        <f>Q220+W220</f>
        <v>0</v>
      </c>
      <c r="Y220" s="38">
        <f ca="1">RANK($X220,$X$16:$X$276,0)</f>
        <v>14</v>
      </c>
      <c r="Z220" s="133" t="str">
        <f>IF($X220&gt;$AC$23,"BLUE",(IF($X220&gt;$AD$23,"RED",(IF($X220&gt;0,"WHITE","")))))</f>
        <v/>
      </c>
      <c r="AA220" s="6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</row>
    <row r="221" spans="1:9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20"/>
      <c r="Q221" s="27"/>
      <c r="R221" s="45"/>
      <c r="S221" s="12"/>
      <c r="T221" s="12"/>
      <c r="U221" s="12"/>
      <c r="V221" s="79"/>
      <c r="W221" s="1"/>
      <c r="X221" s="29"/>
      <c r="Y221" s="38"/>
      <c r="Z221" s="98"/>
      <c r="AA221" s="6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</row>
    <row r="222" spans="1:93" x14ac:dyDescent="0.25">
      <c r="A222" s="103"/>
      <c r="B222" s="16"/>
      <c r="C222" s="16"/>
      <c r="D222" s="16"/>
      <c r="E222" s="37" t="e">
        <f>VLOOKUP(E221,AK$8:AL$31,2)</f>
        <v>#N/A</v>
      </c>
      <c r="F222" s="37" t="e">
        <f>VLOOKUP(F221,$AP$8:$AQ$31,2)</f>
        <v>#N/A</v>
      </c>
      <c r="G222" s="37" t="e">
        <f>VLOOKUP(G221,$AU$8:$AV$31,2)</f>
        <v>#N/A</v>
      </c>
      <c r="H222" s="37" t="e">
        <f>VLOOKUP(H221,$AZ$8:$BA$31,2)</f>
        <v>#N/A</v>
      </c>
      <c r="I222" s="37" t="e">
        <f>VLOOKUP(I221,$BE$8:$BF$31,2)</f>
        <v>#N/A</v>
      </c>
      <c r="J222" s="37" t="e">
        <f>VLOOKUP(J221,$BJ$8:$BK$31,2)</f>
        <v>#N/A</v>
      </c>
      <c r="K222" s="37" t="e">
        <f>VLOOKUP(K221,$BO$8:$BP$31,2)</f>
        <v>#N/A</v>
      </c>
      <c r="L222" s="37" t="e">
        <f>VLOOKUP(L221,$BT$8:$BU$31,2)</f>
        <v>#N/A</v>
      </c>
      <c r="M222" s="37" t="e">
        <f>VLOOKUP(M221,$BY$8:$BZ$31,2)</f>
        <v>#N/A</v>
      </c>
      <c r="N222" s="37" t="e">
        <f>VLOOKUP(N221,$CD$8:$CE$31,2)</f>
        <v>#N/A</v>
      </c>
      <c r="O222" s="37" t="e">
        <f>VLOOKUP(O221,$CI$8:$CJ$31,2)</f>
        <v>#N/A</v>
      </c>
      <c r="P222" s="37" t="e">
        <f>VLOOKUP(P221,$CN$8:$CO$31,2)</f>
        <v>#N/A</v>
      </c>
      <c r="Q222" s="155">
        <f>SUMIF(E222:P222,"&lt;51")</f>
        <v>0</v>
      </c>
      <c r="R222" s="45"/>
      <c r="S222" s="5"/>
      <c r="T222" s="5"/>
      <c r="U222" s="5"/>
      <c r="V222" s="5"/>
      <c r="W222" s="37">
        <f>SUM(S222:V222)</f>
        <v>0</v>
      </c>
      <c r="X222" s="132">
        <f>Q222+W222</f>
        <v>0</v>
      </c>
      <c r="Y222" s="38">
        <f ca="1">RANK($X222,$X$16:$X$276,0)</f>
        <v>14</v>
      </c>
      <c r="Z222" s="133" t="str">
        <f>IF($X222&gt;$AC$23,"BLUE",(IF($X222&gt;$AD$23,"RED",(IF($X222&gt;0,"WHITE","")))))</f>
        <v/>
      </c>
      <c r="AA222" s="6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</row>
    <row r="223" spans="1:9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20"/>
      <c r="Q223" s="27"/>
      <c r="R223" s="45"/>
      <c r="S223" s="12"/>
      <c r="T223" s="12"/>
      <c r="U223" s="12"/>
      <c r="V223" s="79"/>
      <c r="W223" s="1"/>
      <c r="X223" s="29"/>
      <c r="Y223" s="38"/>
      <c r="Z223" s="98"/>
      <c r="AA223" s="6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</row>
    <row r="224" spans="1:93" x14ac:dyDescent="0.25">
      <c r="A224" s="103"/>
      <c r="B224" s="16"/>
      <c r="C224" s="16"/>
      <c r="D224" s="16"/>
      <c r="E224" s="37" t="e">
        <f>VLOOKUP(E223,AK$8:AL$31,2)</f>
        <v>#N/A</v>
      </c>
      <c r="F224" s="37" t="e">
        <f>VLOOKUP(F223,$AP$8:$AQ$31,2)</f>
        <v>#N/A</v>
      </c>
      <c r="G224" s="37" t="e">
        <f>VLOOKUP(G223,$AU$8:$AV$31,2)</f>
        <v>#N/A</v>
      </c>
      <c r="H224" s="37" t="e">
        <f>VLOOKUP(H223,$AZ$8:$BA$31,2)</f>
        <v>#N/A</v>
      </c>
      <c r="I224" s="37" t="e">
        <f>VLOOKUP(I223,$BE$8:$BF$31,2)</f>
        <v>#N/A</v>
      </c>
      <c r="J224" s="37" t="e">
        <f>VLOOKUP(J223,$BJ$8:$BK$31,2)</f>
        <v>#N/A</v>
      </c>
      <c r="K224" s="37" t="e">
        <f>VLOOKUP(K223,$BO$8:$BP$31,2)</f>
        <v>#N/A</v>
      </c>
      <c r="L224" s="37" t="e">
        <f>VLOOKUP(L223,$BT$8:$BU$31,2)</f>
        <v>#N/A</v>
      </c>
      <c r="M224" s="37" t="e">
        <f>VLOOKUP(M223,$BY$8:$BZ$31,2)</f>
        <v>#N/A</v>
      </c>
      <c r="N224" s="37" t="e">
        <f>VLOOKUP(N223,$CD$8:$CE$31,2)</f>
        <v>#N/A</v>
      </c>
      <c r="O224" s="37" t="e">
        <f>VLOOKUP(O223,$CI$8:$CJ$31,2)</f>
        <v>#N/A</v>
      </c>
      <c r="P224" s="37" t="e">
        <f>VLOOKUP(P223,$CN$8:$CO$31,2)</f>
        <v>#N/A</v>
      </c>
      <c r="Q224" s="155">
        <f>SUMIF(E224:P224,"&lt;51")</f>
        <v>0</v>
      </c>
      <c r="R224" s="45"/>
      <c r="S224" s="5"/>
      <c r="T224" s="5"/>
      <c r="U224" s="5"/>
      <c r="V224" s="5"/>
      <c r="W224" s="37">
        <f>SUM(S224:V224)</f>
        <v>0</v>
      </c>
      <c r="X224" s="132">
        <f>Q224+W224</f>
        <v>0</v>
      </c>
      <c r="Y224" s="38">
        <f ca="1">RANK($X224,$X$16:$X$276,0)</f>
        <v>14</v>
      </c>
      <c r="Z224" s="133" t="str">
        <f>IF($X224&gt;$AC$23,"BLUE",(IF($X224&gt;$AD$23,"RED",(IF($X224&gt;0,"WHITE","")))))</f>
        <v/>
      </c>
      <c r="AA224" s="6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</row>
    <row r="225" spans="1:9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20"/>
      <c r="Q225" s="27"/>
      <c r="R225" s="45"/>
      <c r="S225" s="12"/>
      <c r="T225" s="12"/>
      <c r="U225" s="12"/>
      <c r="V225" s="79"/>
      <c r="W225" s="1"/>
      <c r="X225" s="29"/>
      <c r="Y225" s="38"/>
      <c r="Z225" s="98"/>
      <c r="AA225" s="6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</row>
    <row r="226" spans="1:93" x14ac:dyDescent="0.25">
      <c r="A226" s="103"/>
      <c r="B226" s="16"/>
      <c r="C226" s="16"/>
      <c r="D226" s="16"/>
      <c r="E226" s="37" t="e">
        <f>VLOOKUP(E225,AK$8:AL$31,2)</f>
        <v>#N/A</v>
      </c>
      <c r="F226" s="37" t="e">
        <f>VLOOKUP(F225,$AP$8:$AQ$31,2)</f>
        <v>#N/A</v>
      </c>
      <c r="G226" s="37" t="e">
        <f>VLOOKUP(G225,$AU$8:$AV$31,2)</f>
        <v>#N/A</v>
      </c>
      <c r="H226" s="37" t="e">
        <f>VLOOKUP(H225,$AZ$8:$BA$31,2)</f>
        <v>#N/A</v>
      </c>
      <c r="I226" s="37" t="e">
        <f>VLOOKUP(I225,$BE$8:$BF$31,2)</f>
        <v>#N/A</v>
      </c>
      <c r="J226" s="37" t="e">
        <f>VLOOKUP(J225,$BJ$8:$BK$31,2)</f>
        <v>#N/A</v>
      </c>
      <c r="K226" s="37" t="e">
        <f>VLOOKUP(K225,$BO$8:$BP$31,2)</f>
        <v>#N/A</v>
      </c>
      <c r="L226" s="37" t="e">
        <f>VLOOKUP(L225,$BT$8:$BU$31,2)</f>
        <v>#N/A</v>
      </c>
      <c r="M226" s="37" t="e">
        <f>VLOOKUP(M225,$BY$8:$BZ$31,2)</f>
        <v>#N/A</v>
      </c>
      <c r="N226" s="37" t="e">
        <f>VLOOKUP(N225,$CD$8:$CE$31,2)</f>
        <v>#N/A</v>
      </c>
      <c r="O226" s="37" t="e">
        <f>VLOOKUP(O225,$CI$8:$CJ$31,2)</f>
        <v>#N/A</v>
      </c>
      <c r="P226" s="37" t="e">
        <f>VLOOKUP(P225,$CN$8:$CO$31,2)</f>
        <v>#N/A</v>
      </c>
      <c r="Q226" s="155">
        <f>SUMIF(E226:P226,"&lt;51")</f>
        <v>0</v>
      </c>
      <c r="R226" s="45"/>
      <c r="S226" s="5"/>
      <c r="T226" s="5"/>
      <c r="U226" s="5"/>
      <c r="V226" s="5"/>
      <c r="W226" s="37">
        <f>SUM(S226:V226)</f>
        <v>0</v>
      </c>
      <c r="X226" s="132">
        <f>Q226+W226</f>
        <v>0</v>
      </c>
      <c r="Y226" s="38">
        <f ca="1">RANK($X226,$X$16:$X$276,0)</f>
        <v>14</v>
      </c>
      <c r="Z226" s="133" t="str">
        <f>IF($X226&gt;$AC$23,"BLUE",(IF($X226&gt;$AD$23,"RED",(IF($X226&gt;0,"WHITE","")))))</f>
        <v/>
      </c>
      <c r="AA226" s="6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</row>
    <row r="227" spans="1:9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20"/>
      <c r="Q227" s="27"/>
      <c r="R227" s="45"/>
      <c r="S227" s="12"/>
      <c r="T227" s="12"/>
      <c r="U227" s="12"/>
      <c r="V227" s="79"/>
      <c r="W227" s="1"/>
      <c r="X227" s="29"/>
      <c r="Y227" s="38"/>
      <c r="Z227" s="98"/>
      <c r="AA227" s="6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</row>
    <row r="228" spans="1:93" x14ac:dyDescent="0.25">
      <c r="A228" s="103"/>
      <c r="B228" s="16"/>
      <c r="C228" s="16"/>
      <c r="D228" s="16"/>
      <c r="E228" s="37" t="e">
        <f>VLOOKUP(E227,AK$8:AL$31,2)</f>
        <v>#N/A</v>
      </c>
      <c r="F228" s="37" t="e">
        <f>VLOOKUP(F227,$AP$8:$AQ$31,2)</f>
        <v>#N/A</v>
      </c>
      <c r="G228" s="37" t="e">
        <f>VLOOKUP(G227,$AU$8:$AV$31,2)</f>
        <v>#N/A</v>
      </c>
      <c r="H228" s="37" t="e">
        <f>VLOOKUP(H227,$AZ$8:$BA$31,2)</f>
        <v>#N/A</v>
      </c>
      <c r="I228" s="37" t="e">
        <f>VLOOKUP(I227,$BE$8:$BF$31,2)</f>
        <v>#N/A</v>
      </c>
      <c r="J228" s="37" t="e">
        <f>VLOOKUP(J227,$BJ$8:$BK$31,2)</f>
        <v>#N/A</v>
      </c>
      <c r="K228" s="37" t="e">
        <f>VLOOKUP(K227,$BO$8:$BP$31,2)</f>
        <v>#N/A</v>
      </c>
      <c r="L228" s="37" t="e">
        <f>VLOOKUP(L227,$BT$8:$BU$31,2)</f>
        <v>#N/A</v>
      </c>
      <c r="M228" s="37" t="e">
        <f>VLOOKUP(M227,$BY$8:$BZ$31,2)</f>
        <v>#N/A</v>
      </c>
      <c r="N228" s="37" t="e">
        <f>VLOOKUP(N227,$CD$8:$CE$31,2)</f>
        <v>#N/A</v>
      </c>
      <c r="O228" s="37" t="e">
        <f>VLOOKUP(O227,$CI$8:$CJ$31,2)</f>
        <v>#N/A</v>
      </c>
      <c r="P228" s="37" t="e">
        <f>VLOOKUP(P227,$CN$8:$CO$31,2)</f>
        <v>#N/A</v>
      </c>
      <c r="Q228" s="155">
        <f>SUMIF(E228:P228,"&lt;51")</f>
        <v>0</v>
      </c>
      <c r="R228" s="45"/>
      <c r="S228" s="5"/>
      <c r="T228" s="5"/>
      <c r="U228" s="5"/>
      <c r="V228" s="5"/>
      <c r="W228" s="37">
        <f>SUM(S228:V228)</f>
        <v>0</v>
      </c>
      <c r="X228" s="132">
        <f>Q228+W228</f>
        <v>0</v>
      </c>
      <c r="Y228" s="38">
        <f ca="1">RANK($X228,$X$16:$X$276,0)</f>
        <v>14</v>
      </c>
      <c r="Z228" s="133" t="str">
        <f>IF($X228&gt;$AC$23,"BLUE",(IF($X228&gt;$AD$23,"RED",(IF($X228&gt;0,"WHITE","")))))</f>
        <v/>
      </c>
      <c r="AA228" s="6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</row>
    <row r="229" spans="1:9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20"/>
      <c r="Q229" s="27"/>
      <c r="R229" s="45"/>
      <c r="S229" s="12"/>
      <c r="T229" s="12"/>
      <c r="U229" s="12"/>
      <c r="V229" s="79"/>
      <c r="W229" s="1"/>
      <c r="X229" s="29"/>
      <c r="Y229" s="38"/>
      <c r="Z229" s="98"/>
      <c r="AA229" s="6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</row>
    <row r="230" spans="1:93" x14ac:dyDescent="0.25">
      <c r="A230" s="103"/>
      <c r="B230" s="16"/>
      <c r="C230" s="16"/>
      <c r="D230" s="16"/>
      <c r="E230" s="37" t="e">
        <f>VLOOKUP(E229,AK$8:AL$31,2)</f>
        <v>#N/A</v>
      </c>
      <c r="F230" s="37" t="e">
        <f>VLOOKUP(F229,$AP$8:$AQ$31,2)</f>
        <v>#N/A</v>
      </c>
      <c r="G230" s="37" t="e">
        <f>VLOOKUP(G229,$AU$8:$AV$31,2)</f>
        <v>#N/A</v>
      </c>
      <c r="H230" s="37" t="e">
        <f>VLOOKUP(H229,$AZ$8:$BA$31,2)</f>
        <v>#N/A</v>
      </c>
      <c r="I230" s="37" t="e">
        <f>VLOOKUP(I229,$BE$8:$BF$31,2)</f>
        <v>#N/A</v>
      </c>
      <c r="J230" s="37" t="e">
        <f>VLOOKUP(J229,$BJ$8:$BK$31,2)</f>
        <v>#N/A</v>
      </c>
      <c r="K230" s="37" t="e">
        <f>VLOOKUP(K229,$BO$8:$BP$31,2)</f>
        <v>#N/A</v>
      </c>
      <c r="L230" s="37" t="e">
        <f>VLOOKUP(L229,$BT$8:$BU$31,2)</f>
        <v>#N/A</v>
      </c>
      <c r="M230" s="37" t="e">
        <f>VLOOKUP(M229,$BY$8:$BZ$31,2)</f>
        <v>#N/A</v>
      </c>
      <c r="N230" s="37" t="e">
        <f>VLOOKUP(N229,$CD$8:$CE$31,2)</f>
        <v>#N/A</v>
      </c>
      <c r="O230" s="37" t="e">
        <f>VLOOKUP(O229,$CI$8:$CJ$31,2)</f>
        <v>#N/A</v>
      </c>
      <c r="P230" s="37" t="e">
        <f>VLOOKUP(P229,$CN$8:$CO$31,2)</f>
        <v>#N/A</v>
      </c>
      <c r="Q230" s="155">
        <f>SUMIF(E230:P230,"&lt;51")</f>
        <v>0</v>
      </c>
      <c r="R230" s="45"/>
      <c r="S230" s="5"/>
      <c r="T230" s="5"/>
      <c r="U230" s="5"/>
      <c r="V230" s="5"/>
      <c r="W230" s="37">
        <f>SUM(S230:V230)</f>
        <v>0</v>
      </c>
      <c r="X230" s="132">
        <f>Q230+W230</f>
        <v>0</v>
      </c>
      <c r="Y230" s="38">
        <f ca="1">RANK($X230,$X$16:$X$276,0)</f>
        <v>14</v>
      </c>
      <c r="Z230" s="133" t="str">
        <f>IF($X230&gt;$AC$23,"BLUE",(IF($X230&gt;$AD$23,"RED",(IF($X230&gt;0,"WHITE","")))))</f>
        <v/>
      </c>
      <c r="AA230" s="6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</row>
    <row r="231" spans="1:9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20"/>
      <c r="Q231" s="27"/>
      <c r="R231" s="45"/>
      <c r="S231" s="12"/>
      <c r="T231" s="12"/>
      <c r="U231" s="12"/>
      <c r="V231" s="79"/>
      <c r="W231" s="1"/>
      <c r="X231" s="29"/>
      <c r="Y231" s="38"/>
      <c r="Z231" s="98"/>
      <c r="AA231" s="6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</row>
    <row r="232" spans="1:93" x14ac:dyDescent="0.25">
      <c r="A232" s="103"/>
      <c r="B232" s="16"/>
      <c r="C232" s="16"/>
      <c r="D232" s="16"/>
      <c r="E232" s="37" t="e">
        <f>VLOOKUP(E231,AK$8:AL$31,2)</f>
        <v>#N/A</v>
      </c>
      <c r="F232" s="37" t="e">
        <f>VLOOKUP(F231,$AP$8:$AQ$31,2)</f>
        <v>#N/A</v>
      </c>
      <c r="G232" s="37" t="e">
        <f>VLOOKUP(G231,$AU$8:$AV$31,2)</f>
        <v>#N/A</v>
      </c>
      <c r="H232" s="37" t="e">
        <f>VLOOKUP(H231,$AZ$8:$BA$31,2)</f>
        <v>#N/A</v>
      </c>
      <c r="I232" s="37" t="e">
        <f>VLOOKUP(I231,$BE$8:$BF$31,2)</f>
        <v>#N/A</v>
      </c>
      <c r="J232" s="37" t="e">
        <f>VLOOKUP(J231,$BJ$8:$BK$31,2)</f>
        <v>#N/A</v>
      </c>
      <c r="K232" s="37" t="e">
        <f>VLOOKUP(K231,$BO$8:$BP$31,2)</f>
        <v>#N/A</v>
      </c>
      <c r="L232" s="37" t="e">
        <f>VLOOKUP(L231,$BT$8:$BU$31,2)</f>
        <v>#N/A</v>
      </c>
      <c r="M232" s="37" t="e">
        <f>VLOOKUP(M231,$BY$8:$BZ$31,2)</f>
        <v>#N/A</v>
      </c>
      <c r="N232" s="37" t="e">
        <f>VLOOKUP(N231,$CD$8:$CE$31,2)</f>
        <v>#N/A</v>
      </c>
      <c r="O232" s="37" t="e">
        <f>VLOOKUP(O231,$CI$8:$CJ$31,2)</f>
        <v>#N/A</v>
      </c>
      <c r="P232" s="37" t="e">
        <f>VLOOKUP(P231,$CN$8:$CO$31,2)</f>
        <v>#N/A</v>
      </c>
      <c r="Q232" s="155">
        <f>SUMIF(E232:P232,"&lt;51")</f>
        <v>0</v>
      </c>
      <c r="R232" s="45"/>
      <c r="S232" s="5"/>
      <c r="T232" s="5"/>
      <c r="U232" s="5"/>
      <c r="V232" s="5"/>
      <c r="W232" s="37">
        <f>SUM(S232:V232)</f>
        <v>0</v>
      </c>
      <c r="X232" s="132">
        <f>Q232+W232</f>
        <v>0</v>
      </c>
      <c r="Y232" s="38">
        <f ca="1">RANK($X232,$X$16:$X$276,0)</f>
        <v>14</v>
      </c>
      <c r="Z232" s="133" t="str">
        <f>IF($X232&gt;$AC$23,"BLUE",(IF($X232&gt;$AD$23,"RED",(IF($X232&gt;0,"WHITE","")))))</f>
        <v/>
      </c>
      <c r="AA232" s="6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</row>
    <row r="233" spans="1:9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20"/>
      <c r="Q233" s="27"/>
      <c r="R233" s="45"/>
      <c r="S233" s="12"/>
      <c r="T233" s="12"/>
      <c r="U233" s="12"/>
      <c r="V233" s="79"/>
      <c r="W233" s="1"/>
      <c r="X233" s="29"/>
      <c r="Y233" s="38"/>
      <c r="Z233" s="98"/>
      <c r="AA233" s="6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</row>
    <row r="234" spans="1:93" x14ac:dyDescent="0.25">
      <c r="A234" s="103"/>
      <c r="B234" s="16"/>
      <c r="C234" s="16"/>
      <c r="D234" s="16"/>
      <c r="E234" s="37" t="e">
        <f>VLOOKUP(E233,AK$8:AL$31,2)</f>
        <v>#N/A</v>
      </c>
      <c r="F234" s="37" t="e">
        <f>VLOOKUP(F233,$AP$8:$AQ$31,2)</f>
        <v>#N/A</v>
      </c>
      <c r="G234" s="37" t="e">
        <f>VLOOKUP(G233,$AU$8:$AV$31,2)</f>
        <v>#N/A</v>
      </c>
      <c r="H234" s="37" t="e">
        <f>VLOOKUP(H233,$AZ$8:$BA$31,2)</f>
        <v>#N/A</v>
      </c>
      <c r="I234" s="37" t="e">
        <f>VLOOKUP(I233,$BE$8:$BF$31,2)</f>
        <v>#N/A</v>
      </c>
      <c r="J234" s="37" t="e">
        <f>VLOOKUP(J233,$BJ$8:$BK$31,2)</f>
        <v>#N/A</v>
      </c>
      <c r="K234" s="37" t="e">
        <f>VLOOKUP(K233,$BO$8:$BP$31,2)</f>
        <v>#N/A</v>
      </c>
      <c r="L234" s="37" t="e">
        <f>VLOOKUP(L233,$BT$8:$BU$31,2)</f>
        <v>#N/A</v>
      </c>
      <c r="M234" s="37" t="e">
        <f>VLOOKUP(M233,$BY$8:$BZ$31,2)</f>
        <v>#N/A</v>
      </c>
      <c r="N234" s="37" t="e">
        <f>VLOOKUP(N233,$CD$8:$CE$31,2)</f>
        <v>#N/A</v>
      </c>
      <c r="O234" s="37" t="e">
        <f>VLOOKUP(O233,$CI$8:$CJ$31,2)</f>
        <v>#N/A</v>
      </c>
      <c r="P234" s="37" t="e">
        <f>VLOOKUP(P233,$CN$8:$CO$31,2)</f>
        <v>#N/A</v>
      </c>
      <c r="Q234" s="155">
        <f>SUMIF(E234:P234,"&lt;51")</f>
        <v>0</v>
      </c>
      <c r="R234" s="45"/>
      <c r="S234" s="5"/>
      <c r="T234" s="5"/>
      <c r="U234" s="5"/>
      <c r="V234" s="5"/>
      <c r="W234" s="37">
        <f>SUM(S234:V234)</f>
        <v>0</v>
      </c>
      <c r="X234" s="132">
        <f>Q234+W234</f>
        <v>0</v>
      </c>
      <c r="Y234" s="38">
        <f ca="1">RANK($X234,$X$16:$X$276,0)</f>
        <v>14</v>
      </c>
      <c r="Z234" s="133" t="str">
        <f>IF($X234&gt;$AC$23,"BLUE",(IF($X234&gt;$AD$23,"RED",(IF($X234&gt;0,"WHITE","")))))</f>
        <v/>
      </c>
      <c r="AA234" s="6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</row>
    <row r="235" spans="1:9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20"/>
      <c r="Q235" s="27"/>
      <c r="R235" s="45"/>
      <c r="S235" s="12"/>
      <c r="T235" s="12"/>
      <c r="U235" s="12"/>
      <c r="V235" s="79"/>
      <c r="W235" s="1"/>
      <c r="X235" s="29"/>
      <c r="Y235" s="38"/>
      <c r="Z235" s="98"/>
      <c r="AA235" s="6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</row>
    <row r="236" spans="1:93" x14ac:dyDescent="0.25">
      <c r="A236" s="103"/>
      <c r="B236" s="16"/>
      <c r="C236" s="16"/>
      <c r="D236" s="16"/>
      <c r="E236" s="37" t="e">
        <f>VLOOKUP(E235,AK$8:AL$31,2)</f>
        <v>#N/A</v>
      </c>
      <c r="F236" s="37" t="e">
        <f>VLOOKUP(F235,$AP$8:$AQ$31,2)</f>
        <v>#N/A</v>
      </c>
      <c r="G236" s="37" t="e">
        <f>VLOOKUP(G235,$AU$8:$AV$31,2)</f>
        <v>#N/A</v>
      </c>
      <c r="H236" s="37" t="e">
        <f>VLOOKUP(H235,$AZ$8:$BA$31,2)</f>
        <v>#N/A</v>
      </c>
      <c r="I236" s="37" t="e">
        <f>VLOOKUP(I235,$BE$8:$BF$31,2)</f>
        <v>#N/A</v>
      </c>
      <c r="J236" s="37" t="e">
        <f>VLOOKUP(J235,$BJ$8:$BK$31,2)</f>
        <v>#N/A</v>
      </c>
      <c r="K236" s="37" t="e">
        <f>VLOOKUP(K235,$BO$8:$BP$31,2)</f>
        <v>#N/A</v>
      </c>
      <c r="L236" s="37" t="e">
        <f>VLOOKUP(L235,$BT$8:$BU$31,2)</f>
        <v>#N/A</v>
      </c>
      <c r="M236" s="37" t="e">
        <f>VLOOKUP(M235,$BY$8:$BZ$31,2)</f>
        <v>#N/A</v>
      </c>
      <c r="N236" s="37" t="e">
        <f>VLOOKUP(N235,$CD$8:$CE$31,2)</f>
        <v>#N/A</v>
      </c>
      <c r="O236" s="37" t="e">
        <f>VLOOKUP(O235,$CI$8:$CJ$31,2)</f>
        <v>#N/A</v>
      </c>
      <c r="P236" s="37" t="e">
        <f>VLOOKUP(P235,$CN$8:$CO$31,2)</f>
        <v>#N/A</v>
      </c>
      <c r="Q236" s="155">
        <f>SUMIF(E236:P236,"&lt;51")</f>
        <v>0</v>
      </c>
      <c r="R236" s="45"/>
      <c r="S236" s="5"/>
      <c r="T236" s="5"/>
      <c r="U236" s="5"/>
      <c r="V236" s="5"/>
      <c r="W236" s="37">
        <f>SUM(S236:V236)</f>
        <v>0</v>
      </c>
      <c r="X236" s="132">
        <f>Q236+W236</f>
        <v>0</v>
      </c>
      <c r="Y236" s="38">
        <f ca="1">RANK($X236,$X$16:$X$276,0)</f>
        <v>14</v>
      </c>
      <c r="Z236" s="133" t="str">
        <f>IF($X236&gt;$AC$23,"BLUE",(IF($X236&gt;$AD$23,"RED",(IF($X236&gt;0,"WHITE","")))))</f>
        <v/>
      </c>
      <c r="AA236" s="6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</row>
    <row r="237" spans="1:9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20"/>
      <c r="Q237" s="27"/>
      <c r="R237" s="45"/>
      <c r="S237" s="12"/>
      <c r="T237" s="12"/>
      <c r="U237" s="12"/>
      <c r="V237" s="79"/>
      <c r="W237" s="1"/>
      <c r="X237" s="29"/>
      <c r="Y237" s="38"/>
      <c r="Z237" s="98"/>
      <c r="AA237" s="6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</row>
    <row r="238" spans="1:93" x14ac:dyDescent="0.25">
      <c r="A238" s="103"/>
      <c r="B238" s="16"/>
      <c r="C238" s="16"/>
      <c r="D238" s="16"/>
      <c r="E238" s="37" t="e">
        <f>VLOOKUP(E237,AK$8:AL$31,2)</f>
        <v>#N/A</v>
      </c>
      <c r="F238" s="37" t="e">
        <f>VLOOKUP(F237,$AP$8:$AQ$31,2)</f>
        <v>#N/A</v>
      </c>
      <c r="G238" s="37" t="e">
        <f>VLOOKUP(G237,$AU$8:$AV$31,2)</f>
        <v>#N/A</v>
      </c>
      <c r="H238" s="37" t="e">
        <f>VLOOKUP(H237,$AZ$8:$BA$31,2)</f>
        <v>#N/A</v>
      </c>
      <c r="I238" s="37" t="e">
        <f>VLOOKUP(I237,$BE$8:$BF$31,2)</f>
        <v>#N/A</v>
      </c>
      <c r="J238" s="37" t="e">
        <f>VLOOKUP(J237,$BJ$8:$BK$31,2)</f>
        <v>#N/A</v>
      </c>
      <c r="K238" s="37" t="e">
        <f>VLOOKUP(K237,$BO$8:$BP$31,2)</f>
        <v>#N/A</v>
      </c>
      <c r="L238" s="37" t="e">
        <f>VLOOKUP(L237,$BT$8:$BU$31,2)</f>
        <v>#N/A</v>
      </c>
      <c r="M238" s="37" t="e">
        <f>VLOOKUP(M237,$BY$8:$BZ$31,2)</f>
        <v>#N/A</v>
      </c>
      <c r="N238" s="37" t="e">
        <f>VLOOKUP(N237,$CD$8:$CE$31,2)</f>
        <v>#N/A</v>
      </c>
      <c r="O238" s="37" t="e">
        <f>VLOOKUP(O237,$CI$8:$CJ$31,2)</f>
        <v>#N/A</v>
      </c>
      <c r="P238" s="37" t="e">
        <f>VLOOKUP(P237,$CN$8:$CO$31,2)</f>
        <v>#N/A</v>
      </c>
      <c r="Q238" s="155">
        <f>SUMIF(E238:P238,"&lt;51")</f>
        <v>0</v>
      </c>
      <c r="R238" s="45"/>
      <c r="S238" s="5"/>
      <c r="T238" s="5"/>
      <c r="U238" s="5"/>
      <c r="V238" s="5"/>
      <c r="W238" s="37">
        <f>SUM(S238:V238)</f>
        <v>0</v>
      </c>
      <c r="X238" s="132">
        <f>Q238+W238</f>
        <v>0</v>
      </c>
      <c r="Y238" s="38">
        <f ca="1">RANK($X238,$X$16:$X$276,0)</f>
        <v>14</v>
      </c>
      <c r="Z238" s="133" t="str">
        <f>IF($X238&gt;$AC$23,"BLUE",(IF($X238&gt;$AD$23,"RED",(IF($X238&gt;0,"WHITE","")))))</f>
        <v/>
      </c>
      <c r="AA238" s="6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</row>
    <row r="239" spans="1:9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20"/>
      <c r="Q239" s="27"/>
      <c r="R239" s="45"/>
      <c r="S239" s="12"/>
      <c r="T239" s="12"/>
      <c r="U239" s="12"/>
      <c r="V239" s="79"/>
      <c r="W239" s="1"/>
      <c r="X239" s="29"/>
      <c r="Y239" s="38"/>
      <c r="Z239" s="98"/>
      <c r="AA239" s="6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</row>
    <row r="240" spans="1:93" x14ac:dyDescent="0.25">
      <c r="A240" s="103"/>
      <c r="B240" s="16"/>
      <c r="C240" s="16"/>
      <c r="D240" s="16"/>
      <c r="E240" s="37" t="e">
        <f>VLOOKUP(E239,AK$8:AL$31,2)</f>
        <v>#N/A</v>
      </c>
      <c r="F240" s="37" t="e">
        <f>VLOOKUP(F239,$AP$8:$AQ$31,2)</f>
        <v>#N/A</v>
      </c>
      <c r="G240" s="37" t="e">
        <f>VLOOKUP(G239,$AU$8:$AV$31,2)</f>
        <v>#N/A</v>
      </c>
      <c r="H240" s="37" t="e">
        <f>VLOOKUP(H239,$AZ$8:$BA$31,2)</f>
        <v>#N/A</v>
      </c>
      <c r="I240" s="37" t="e">
        <f>VLOOKUP(I239,$BE$8:$BF$31,2)</f>
        <v>#N/A</v>
      </c>
      <c r="J240" s="37" t="e">
        <f>VLOOKUP(J239,$BJ$8:$BK$31,2)</f>
        <v>#N/A</v>
      </c>
      <c r="K240" s="37" t="e">
        <f>VLOOKUP(K239,$BO$8:$BP$31,2)</f>
        <v>#N/A</v>
      </c>
      <c r="L240" s="37" t="e">
        <f>VLOOKUP(L239,$BT$8:$BU$31,2)</f>
        <v>#N/A</v>
      </c>
      <c r="M240" s="37" t="e">
        <f>VLOOKUP(M239,$BY$8:$BZ$31,2)</f>
        <v>#N/A</v>
      </c>
      <c r="N240" s="37" t="e">
        <f>VLOOKUP(N239,$CD$8:$CE$31,2)</f>
        <v>#N/A</v>
      </c>
      <c r="O240" s="37" t="e">
        <f>VLOOKUP(O239,$CI$8:$CJ$31,2)</f>
        <v>#N/A</v>
      </c>
      <c r="P240" s="37" t="e">
        <f>VLOOKUP(P239,$CN$8:$CO$31,2)</f>
        <v>#N/A</v>
      </c>
      <c r="Q240" s="155">
        <f>SUMIF(E240:P240,"&lt;51")</f>
        <v>0</v>
      </c>
      <c r="R240" s="45"/>
      <c r="S240" s="5"/>
      <c r="T240" s="5"/>
      <c r="U240" s="5"/>
      <c r="V240" s="5"/>
      <c r="W240" s="37">
        <f>SUM(S240:V240)</f>
        <v>0</v>
      </c>
      <c r="X240" s="132">
        <f>Q240+W240</f>
        <v>0</v>
      </c>
      <c r="Y240" s="38">
        <f ca="1">RANK($X240,$X$16:$X$276,0)</f>
        <v>14</v>
      </c>
      <c r="Z240" s="133" t="str">
        <f>IF($X240&gt;$AC$23,"BLUE",(IF($X240&gt;$AD$23,"RED",(IF($X240&gt;0,"WHITE","")))))</f>
        <v/>
      </c>
      <c r="AA240" s="6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</row>
    <row r="241" spans="1:9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20"/>
      <c r="Q241" s="27"/>
      <c r="R241" s="45"/>
      <c r="S241" s="156"/>
      <c r="T241" s="156"/>
      <c r="U241" s="156"/>
      <c r="V241" s="157"/>
      <c r="W241" s="1"/>
      <c r="X241" s="29"/>
      <c r="Y241" s="38"/>
      <c r="Z241" s="98"/>
      <c r="AA241" s="6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</row>
    <row r="242" spans="1:93" x14ac:dyDescent="0.25">
      <c r="A242" s="103"/>
      <c r="B242" s="12"/>
      <c r="C242" s="12"/>
      <c r="D242" s="12"/>
      <c r="E242" s="37" t="e">
        <f>VLOOKUP(E241,AK$8:AL$31,2)</f>
        <v>#N/A</v>
      </c>
      <c r="F242" s="37" t="e">
        <f>VLOOKUP(F241,$AP$8:$AQ$31,2)</f>
        <v>#N/A</v>
      </c>
      <c r="G242" s="37" t="e">
        <f>VLOOKUP(G241,$AU$8:$AV$31,2)</f>
        <v>#N/A</v>
      </c>
      <c r="H242" s="37" t="e">
        <f>VLOOKUP(H241,$AZ$8:$BA$31,2)</f>
        <v>#N/A</v>
      </c>
      <c r="I242" s="37" t="e">
        <f>VLOOKUP(I241,$BE$8:$BF$31,2)</f>
        <v>#N/A</v>
      </c>
      <c r="J242" s="37" t="e">
        <f>VLOOKUP(J241,$BJ$8:$BK$31,2)</f>
        <v>#N/A</v>
      </c>
      <c r="K242" s="37" t="e">
        <f>VLOOKUP(K241,$BO$8:$BP$31,2)</f>
        <v>#N/A</v>
      </c>
      <c r="L242" s="37" t="e">
        <f>VLOOKUP(L241,$BT$8:$BU$31,2)</f>
        <v>#N/A</v>
      </c>
      <c r="M242" s="37" t="e">
        <f>VLOOKUP(M241,$BY$8:$BZ$31,2)</f>
        <v>#N/A</v>
      </c>
      <c r="N242" s="37" t="e">
        <f>VLOOKUP(N241,$CD$8:$CE$31,2)</f>
        <v>#N/A</v>
      </c>
      <c r="O242" s="37" t="e">
        <f>VLOOKUP(O241,$CI$8:$CJ$31,2)</f>
        <v>#N/A</v>
      </c>
      <c r="P242" s="37" t="e">
        <f>VLOOKUP(P241,$CN$8:$CO$31,2)</f>
        <v>#N/A</v>
      </c>
      <c r="Q242" s="155">
        <f>SUMIF(E242:P242,"&lt;51")</f>
        <v>0</v>
      </c>
      <c r="R242" s="45"/>
      <c r="S242" s="11"/>
      <c r="T242" s="11"/>
      <c r="U242" s="11"/>
      <c r="V242" s="11"/>
      <c r="W242" s="37">
        <f>SUM(S242:V242)</f>
        <v>0</v>
      </c>
      <c r="X242" s="132">
        <f>Q242+W242</f>
        <v>0</v>
      </c>
      <c r="Y242" s="38">
        <f ca="1">RANK($X242,$X$16:$X$276,0)</f>
        <v>14</v>
      </c>
      <c r="Z242" s="133" t="str">
        <f>IF($X242&gt;$AC$23,"BLUE",(IF($X242&gt;$AD$23,"RED",(IF($X242&gt;0,"WHITE","")))))</f>
        <v/>
      </c>
      <c r="AA242" s="6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</row>
    <row r="243" spans="1:93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20"/>
      <c r="Q243" s="27"/>
      <c r="R243" s="45"/>
      <c r="S243" s="16"/>
      <c r="T243" s="16"/>
      <c r="U243" s="16"/>
      <c r="V243" s="79"/>
      <c r="W243" s="1"/>
      <c r="X243" s="29"/>
      <c r="Y243" s="38"/>
      <c r="Z243" s="98"/>
      <c r="AA243" s="6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</row>
    <row r="244" spans="1:93" x14ac:dyDescent="0.25">
      <c r="A244" s="103"/>
      <c r="B244" s="12"/>
      <c r="C244" s="12"/>
      <c r="D244" s="12"/>
      <c r="E244" s="37" t="e">
        <f>VLOOKUP(E243,AK$8:AL$31,2)</f>
        <v>#N/A</v>
      </c>
      <c r="F244" s="37" t="e">
        <f>VLOOKUP(F243,$AP$8:$AQ$31,2)</f>
        <v>#N/A</v>
      </c>
      <c r="G244" s="37" t="e">
        <f>VLOOKUP(G243,$AU$8:$AV$31,2)</f>
        <v>#N/A</v>
      </c>
      <c r="H244" s="37" t="e">
        <f>VLOOKUP(H243,$AZ$8:$BA$31,2)</f>
        <v>#N/A</v>
      </c>
      <c r="I244" s="37" t="e">
        <f>VLOOKUP(I243,$BE$8:$BF$31,2)</f>
        <v>#N/A</v>
      </c>
      <c r="J244" s="37" t="e">
        <f>VLOOKUP(J243,$BJ$8:$BK$31,2)</f>
        <v>#N/A</v>
      </c>
      <c r="K244" s="37" t="e">
        <f>VLOOKUP(K243,$BO$8:$BP$31,2)</f>
        <v>#N/A</v>
      </c>
      <c r="L244" s="37" t="e">
        <f>VLOOKUP(L243,$BT$8:$BU$31,2)</f>
        <v>#N/A</v>
      </c>
      <c r="M244" s="37" t="e">
        <f>VLOOKUP(M243,$BY$8:$BZ$31,2)</f>
        <v>#N/A</v>
      </c>
      <c r="N244" s="37" t="e">
        <f>VLOOKUP(N243,$CD$8:$CE$31,2)</f>
        <v>#N/A</v>
      </c>
      <c r="O244" s="37" t="e">
        <f>VLOOKUP(O243,$CI$8:$CJ$31,2)</f>
        <v>#N/A</v>
      </c>
      <c r="P244" s="37" t="e">
        <f>VLOOKUP(P243,$CN$8:$CO$31,2)</f>
        <v>#N/A</v>
      </c>
      <c r="Q244" s="155">
        <f>SUMIF(E244:P244,"&lt;51")</f>
        <v>0</v>
      </c>
      <c r="R244" s="45"/>
      <c r="S244" s="5"/>
      <c r="T244" s="5"/>
      <c r="U244" s="5"/>
      <c r="V244" s="5"/>
      <c r="W244" s="37">
        <f>SUM(S244:V244)</f>
        <v>0</v>
      </c>
      <c r="X244" s="132">
        <f>Q244+W244</f>
        <v>0</v>
      </c>
      <c r="Y244" s="38">
        <f ca="1">RANK($X244,$X$16:$X$276,0)</f>
        <v>14</v>
      </c>
      <c r="Z244" s="133" t="str">
        <f>IF($X244&gt;$AC$23,"BLUE",(IF($X244&gt;$AD$23,"RED",(IF($X244&gt;0,"WHITE","")))))</f>
        <v/>
      </c>
      <c r="AA244" s="6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</row>
    <row r="245" spans="1:93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20"/>
      <c r="Q245" s="27"/>
      <c r="R245" s="45"/>
      <c r="S245" s="16"/>
      <c r="T245" s="16"/>
      <c r="U245" s="16"/>
      <c r="V245" s="79"/>
      <c r="W245" s="1"/>
      <c r="X245" s="29"/>
      <c r="Y245" s="38"/>
      <c r="Z245" s="98"/>
      <c r="AA245" s="6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</row>
    <row r="246" spans="1:93" x14ac:dyDescent="0.25">
      <c r="A246" s="103"/>
      <c r="B246" s="12"/>
      <c r="C246" s="12"/>
      <c r="D246" s="12"/>
      <c r="E246" s="37" t="e">
        <f>VLOOKUP(E245,AK$8:AL$31,2)</f>
        <v>#N/A</v>
      </c>
      <c r="F246" s="37" t="e">
        <f>VLOOKUP(F245,$AP$8:$AQ$31,2)</f>
        <v>#N/A</v>
      </c>
      <c r="G246" s="37" t="e">
        <f>VLOOKUP(G245,$AU$8:$AV$31,2)</f>
        <v>#N/A</v>
      </c>
      <c r="H246" s="37" t="e">
        <f>VLOOKUP(H245,$AZ$8:$BA$31,2)</f>
        <v>#N/A</v>
      </c>
      <c r="I246" s="37" t="e">
        <f>VLOOKUP(I245,$BE$8:$BF$31,2)</f>
        <v>#N/A</v>
      </c>
      <c r="J246" s="37" t="e">
        <f>VLOOKUP(J245,$BJ$8:$BK$31,2)</f>
        <v>#N/A</v>
      </c>
      <c r="K246" s="37" t="e">
        <f>VLOOKUP(K245,$BO$8:$BP$31,2)</f>
        <v>#N/A</v>
      </c>
      <c r="L246" s="37" t="e">
        <f>VLOOKUP(L245,$BT$8:$BU$31,2)</f>
        <v>#N/A</v>
      </c>
      <c r="M246" s="37" t="e">
        <f>VLOOKUP(M245,$BY$8:$BZ$31,2)</f>
        <v>#N/A</v>
      </c>
      <c r="N246" s="37" t="e">
        <f>VLOOKUP(N245,$CD$8:$CE$31,2)</f>
        <v>#N/A</v>
      </c>
      <c r="O246" s="37" t="e">
        <f>VLOOKUP(O245,$CI$8:$CJ$31,2)</f>
        <v>#N/A</v>
      </c>
      <c r="P246" s="37" t="e">
        <f>VLOOKUP(P245,$CN$8:$CO$31,2)</f>
        <v>#N/A</v>
      </c>
      <c r="Q246" s="155">
        <f>SUMIF(E246:P246,"&lt;51")</f>
        <v>0</v>
      </c>
      <c r="R246" s="45"/>
      <c r="S246" s="5"/>
      <c r="T246" s="5"/>
      <c r="U246" s="5"/>
      <c r="V246" s="5"/>
      <c r="W246" s="37">
        <f>SUM(S246:V246)</f>
        <v>0</v>
      </c>
      <c r="X246" s="132">
        <f>Q246+W246</f>
        <v>0</v>
      </c>
      <c r="Y246" s="38">
        <f ca="1">RANK($X246,$X$16:$X$276,0)</f>
        <v>14</v>
      </c>
      <c r="Z246" s="133" t="str">
        <f>IF($X246&gt;$AC$23,"BLUE",(IF($X246&gt;$AD$23,"RED",(IF($X246&gt;0,"WHITE","")))))</f>
        <v/>
      </c>
      <c r="AA246" s="6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</row>
    <row r="247" spans="1:93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20"/>
      <c r="Q247" s="27"/>
      <c r="R247" s="45"/>
      <c r="S247" s="16"/>
      <c r="T247" s="16"/>
      <c r="U247" s="16"/>
      <c r="V247" s="79"/>
      <c r="W247" s="1"/>
      <c r="X247" s="29"/>
      <c r="Y247" s="38"/>
      <c r="Z247" s="98"/>
      <c r="AA247" s="6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</row>
    <row r="248" spans="1:93" x14ac:dyDescent="0.25">
      <c r="A248" s="103"/>
      <c r="B248" s="12"/>
      <c r="C248" s="12"/>
      <c r="D248" s="12"/>
      <c r="E248" s="37" t="e">
        <f>VLOOKUP(E247,AK$8:AL$31,2)</f>
        <v>#N/A</v>
      </c>
      <c r="F248" s="37" t="e">
        <f>VLOOKUP(F247,$AP$8:$AQ$31,2)</f>
        <v>#N/A</v>
      </c>
      <c r="G248" s="37" t="e">
        <f>VLOOKUP(G247,$AU$8:$AV$31,2)</f>
        <v>#N/A</v>
      </c>
      <c r="H248" s="37" t="e">
        <f>VLOOKUP(H247,$AZ$8:$BA$31,2)</f>
        <v>#N/A</v>
      </c>
      <c r="I248" s="37" t="e">
        <f>VLOOKUP(I247,$BE$8:$BF$31,2)</f>
        <v>#N/A</v>
      </c>
      <c r="J248" s="37" t="e">
        <f>VLOOKUP(J247,$BJ$8:$BK$31,2)</f>
        <v>#N/A</v>
      </c>
      <c r="K248" s="37" t="e">
        <f>VLOOKUP(K247,$BO$8:$BP$31,2)</f>
        <v>#N/A</v>
      </c>
      <c r="L248" s="37" t="e">
        <f>VLOOKUP(L247,$BT$8:$BU$31,2)</f>
        <v>#N/A</v>
      </c>
      <c r="M248" s="37" t="e">
        <f>VLOOKUP(M247,$BY$8:$BZ$31,2)</f>
        <v>#N/A</v>
      </c>
      <c r="N248" s="37" t="e">
        <f>VLOOKUP(N247,$CD$8:$CE$31,2)</f>
        <v>#N/A</v>
      </c>
      <c r="O248" s="37" t="e">
        <f>VLOOKUP(O247,$CI$8:$CJ$31,2)</f>
        <v>#N/A</v>
      </c>
      <c r="P248" s="37" t="e">
        <f>VLOOKUP(P247,$CN$8:$CO$31,2)</f>
        <v>#N/A</v>
      </c>
      <c r="Q248" s="155">
        <f>SUMIF(E248:P248,"&lt;51")</f>
        <v>0</v>
      </c>
      <c r="R248" s="45"/>
      <c r="S248" s="5"/>
      <c r="T248" s="5"/>
      <c r="U248" s="5"/>
      <c r="V248" s="5"/>
      <c r="W248" s="37">
        <f>SUM(S248:V248)</f>
        <v>0</v>
      </c>
      <c r="X248" s="132">
        <f>Q248+W248</f>
        <v>0</v>
      </c>
      <c r="Y248" s="38">
        <f ca="1">RANK($X248,$X$16:$X$276,0)</f>
        <v>14</v>
      </c>
      <c r="Z248" s="133" t="str">
        <f>IF($X248&gt;$AC$23,"BLUE",(IF($X248&gt;$AD$23,"RED",(IF($X248&gt;0,"WHITE","")))))</f>
        <v/>
      </c>
      <c r="AA248" s="6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</row>
    <row r="249" spans="1:93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20"/>
      <c r="Q249" s="27"/>
      <c r="R249" s="45"/>
      <c r="S249" s="16"/>
      <c r="T249" s="16"/>
      <c r="U249" s="16"/>
      <c r="V249" s="79"/>
      <c r="W249" s="1"/>
      <c r="X249" s="29"/>
      <c r="Y249" s="38"/>
      <c r="Z249" s="98"/>
      <c r="AA249" s="6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</row>
    <row r="250" spans="1:93" x14ac:dyDescent="0.25">
      <c r="A250" s="103"/>
      <c r="B250" s="12"/>
      <c r="C250" s="12"/>
      <c r="D250" s="12"/>
      <c r="E250" s="37" t="e">
        <f>VLOOKUP(E249,AK$8:AL$31,2)</f>
        <v>#N/A</v>
      </c>
      <c r="F250" s="37" t="e">
        <f>VLOOKUP(F249,$AP$8:$AQ$31,2)</f>
        <v>#N/A</v>
      </c>
      <c r="G250" s="37" t="e">
        <f>VLOOKUP(G249,$AU$8:$AV$31,2)</f>
        <v>#N/A</v>
      </c>
      <c r="H250" s="37" t="e">
        <f>VLOOKUP(H249,$AZ$8:$BA$31,2)</f>
        <v>#N/A</v>
      </c>
      <c r="I250" s="37" t="e">
        <f>VLOOKUP(I249,$BE$8:$BF$31,2)</f>
        <v>#N/A</v>
      </c>
      <c r="J250" s="37" t="e">
        <f>VLOOKUP(J249,$BJ$8:$BK$31,2)</f>
        <v>#N/A</v>
      </c>
      <c r="K250" s="37" t="e">
        <f>VLOOKUP(K249,$BO$8:$BP$31,2)</f>
        <v>#N/A</v>
      </c>
      <c r="L250" s="37" t="e">
        <f>VLOOKUP(L249,$BT$8:$BU$31,2)</f>
        <v>#N/A</v>
      </c>
      <c r="M250" s="37" t="e">
        <f>VLOOKUP(M249,$BY$8:$BZ$31,2)</f>
        <v>#N/A</v>
      </c>
      <c r="N250" s="37" t="e">
        <f>VLOOKUP(N249,$CD$8:$CE$31,2)</f>
        <v>#N/A</v>
      </c>
      <c r="O250" s="37" t="e">
        <f>VLOOKUP(O249,$CI$8:$CJ$31,2)</f>
        <v>#N/A</v>
      </c>
      <c r="P250" s="37" t="e">
        <f>VLOOKUP(P249,$CN$8:$CO$31,2)</f>
        <v>#N/A</v>
      </c>
      <c r="Q250" s="155">
        <f>SUMIF(E250:P250,"&lt;51")</f>
        <v>0</v>
      </c>
      <c r="R250" s="45"/>
      <c r="S250" s="5"/>
      <c r="T250" s="5"/>
      <c r="U250" s="5"/>
      <c r="V250" s="5"/>
      <c r="W250" s="37">
        <f>SUM(S250:V250)</f>
        <v>0</v>
      </c>
      <c r="X250" s="132">
        <f>Q250+W250</f>
        <v>0</v>
      </c>
      <c r="Y250" s="38">
        <f ca="1">RANK($X250,$X$16:$X$276,0)</f>
        <v>14</v>
      </c>
      <c r="Z250" s="133" t="str">
        <f>IF($X250&gt;$AC$23,"BLUE",(IF($X250&gt;$AD$23,"RED",(IF($X250&gt;0,"WHITE","")))))</f>
        <v/>
      </c>
      <c r="AA250" s="6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</row>
    <row r="251" spans="1:93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20"/>
      <c r="Q251" s="27"/>
      <c r="R251" s="45"/>
      <c r="S251" s="12"/>
      <c r="T251" s="12"/>
      <c r="U251" s="12"/>
      <c r="V251" s="79"/>
      <c r="W251" s="1"/>
      <c r="X251" s="29"/>
      <c r="Y251" s="38"/>
      <c r="Z251" s="98"/>
      <c r="AA251" s="6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</row>
    <row r="252" spans="1:93" x14ac:dyDescent="0.25">
      <c r="A252" s="103"/>
      <c r="B252" s="41">
        <f>COUNTA(A16:A106)</f>
        <v>13</v>
      </c>
      <c r="C252" s="12"/>
      <c r="D252" s="12"/>
      <c r="E252" s="37" t="e">
        <f>VLOOKUP(E251,AK$8:AL$31,2)</f>
        <v>#N/A</v>
      </c>
      <c r="F252" s="37" t="e">
        <f>VLOOKUP(F251,$AP$8:$AQ$31,2)</f>
        <v>#N/A</v>
      </c>
      <c r="G252" s="37" t="e">
        <f>VLOOKUP(G251,$AU$8:$AV$31,2)</f>
        <v>#N/A</v>
      </c>
      <c r="H252" s="37" t="e">
        <f>VLOOKUP(H251,$AZ$8:$BA$31,2)</f>
        <v>#N/A</v>
      </c>
      <c r="I252" s="37" t="e">
        <f>VLOOKUP(I251,$BE$8:$BF$31,2)</f>
        <v>#N/A</v>
      </c>
      <c r="J252" s="37" t="e">
        <f>VLOOKUP(J251,$BJ$8:$BK$31,2)</f>
        <v>#N/A</v>
      </c>
      <c r="K252" s="37" t="e">
        <f>VLOOKUP(K251,$BO$8:$BP$31,2)</f>
        <v>#N/A</v>
      </c>
      <c r="L252" s="37" t="e">
        <f>VLOOKUP(L251,$BT$8:$BU$31,2)</f>
        <v>#N/A</v>
      </c>
      <c r="M252" s="37" t="e">
        <f>VLOOKUP(M251,$BY$8:$BZ$31,2)</f>
        <v>#N/A</v>
      </c>
      <c r="N252" s="37" t="e">
        <f>VLOOKUP(N251,$CD$8:$CE$31,2)</f>
        <v>#N/A</v>
      </c>
      <c r="O252" s="37" t="e">
        <f>VLOOKUP(O251,$CI$8:$CJ$31,2)</f>
        <v>#N/A</v>
      </c>
      <c r="P252" s="37" t="e">
        <f>VLOOKUP(P251,$CN$8:$CO$31,2)</f>
        <v>#N/A</v>
      </c>
      <c r="Q252" s="155">
        <f>SUMIF(E252:P252,"&lt;51")</f>
        <v>0</v>
      </c>
      <c r="R252" s="45"/>
      <c r="S252" s="5"/>
      <c r="T252" s="5"/>
      <c r="U252" s="5"/>
      <c r="V252" s="5"/>
      <c r="W252" s="37">
        <f>SUM(S252:V252)</f>
        <v>0</v>
      </c>
      <c r="X252" s="132">
        <f>Q252+W252</f>
        <v>0</v>
      </c>
      <c r="Y252" s="38">
        <f ca="1">RANK($X252,$X$16:$X$276,0)</f>
        <v>14</v>
      </c>
      <c r="Z252" s="133" t="str">
        <f>IF($X252&gt;$AC$23,"BLUE",(IF($X252&gt;$AD$23,"RED",(IF($X252&gt;0,"WHITE","")))))</f>
        <v/>
      </c>
      <c r="AA252" s="6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</row>
    <row r="253" spans="1:93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20"/>
      <c r="Q253" s="27"/>
      <c r="R253" s="45"/>
      <c r="S253" s="12"/>
      <c r="T253" s="12"/>
      <c r="U253" s="12"/>
      <c r="V253" s="79"/>
      <c r="W253" s="1"/>
      <c r="X253" s="29"/>
      <c r="Y253" s="38"/>
      <c r="Z253" s="98"/>
      <c r="AA253" s="6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</row>
    <row r="254" spans="1:93" x14ac:dyDescent="0.25">
      <c r="A254" s="103"/>
      <c r="B254" s="12"/>
      <c r="C254" s="12"/>
      <c r="D254" s="12"/>
      <c r="E254" s="37" t="e">
        <f>VLOOKUP(E253,AK$8:AL$31,2)</f>
        <v>#N/A</v>
      </c>
      <c r="F254" s="37" t="e">
        <f>VLOOKUP(F253,$AP$8:$AQ$31,2)</f>
        <v>#N/A</v>
      </c>
      <c r="G254" s="37" t="e">
        <f>VLOOKUP(G253,$AU$8:$AV$31,2)</f>
        <v>#N/A</v>
      </c>
      <c r="H254" s="37" t="e">
        <f>VLOOKUP(H253,$AZ$8:$BA$31,2)</f>
        <v>#N/A</v>
      </c>
      <c r="I254" s="37" t="e">
        <f>VLOOKUP(I253,$BE$8:$BF$31,2)</f>
        <v>#N/A</v>
      </c>
      <c r="J254" s="37" t="e">
        <f>VLOOKUP(J253,$BJ$8:$BK$31,2)</f>
        <v>#N/A</v>
      </c>
      <c r="K254" s="37" t="e">
        <f>VLOOKUP(K253,$BO$8:$BP$31,2)</f>
        <v>#N/A</v>
      </c>
      <c r="L254" s="37" t="e">
        <f>VLOOKUP(L253,$BT$8:$BU$31,2)</f>
        <v>#N/A</v>
      </c>
      <c r="M254" s="37" t="e">
        <f>VLOOKUP(M253,$BY$8:$BZ$31,2)</f>
        <v>#N/A</v>
      </c>
      <c r="N254" s="37" t="e">
        <f>VLOOKUP(N253,$CD$8:$CE$31,2)</f>
        <v>#N/A</v>
      </c>
      <c r="O254" s="37" t="e">
        <f>VLOOKUP(O253,$CI$8:$CJ$31,2)</f>
        <v>#N/A</v>
      </c>
      <c r="P254" s="37" t="e">
        <f>VLOOKUP(P253,$CN$8:$CO$31,2)</f>
        <v>#N/A</v>
      </c>
      <c r="Q254" s="155">
        <f>SUMIF(E254:P254,"&lt;51")</f>
        <v>0</v>
      </c>
      <c r="R254" s="45"/>
      <c r="S254" s="5"/>
      <c r="T254" s="5"/>
      <c r="U254" s="5"/>
      <c r="V254" s="5"/>
      <c r="W254" s="37">
        <f>SUM(S254:V254)</f>
        <v>0</v>
      </c>
      <c r="X254" s="132">
        <f>Q254+W254</f>
        <v>0</v>
      </c>
      <c r="Y254" s="38">
        <f ca="1">RANK($X254,$X$16:$X$276,0)</f>
        <v>14</v>
      </c>
      <c r="Z254" s="133" t="str">
        <f>IF($X254&gt;$AC$23,"BLUE",(IF($X254&gt;$AD$23,"RED",(IF($X254&gt;0,"WHITE","")))))</f>
        <v/>
      </c>
      <c r="AA254" s="6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</row>
    <row r="255" spans="1:93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20"/>
      <c r="Q255" s="27"/>
      <c r="R255" s="45"/>
      <c r="S255" s="12"/>
      <c r="T255" s="12"/>
      <c r="U255" s="12"/>
      <c r="V255" s="79"/>
      <c r="W255" s="1"/>
      <c r="X255" s="29"/>
      <c r="Y255" s="38"/>
      <c r="Z255" s="98"/>
      <c r="AA255" s="6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</row>
    <row r="256" spans="1:93" x14ac:dyDescent="0.25">
      <c r="A256" s="103"/>
      <c r="B256" s="12"/>
      <c r="C256" s="12"/>
      <c r="D256" s="12"/>
      <c r="E256" s="37" t="e">
        <f>VLOOKUP(E255,AK$8:AL$31,2)</f>
        <v>#N/A</v>
      </c>
      <c r="F256" s="37" t="e">
        <f>VLOOKUP(F255,$AP$8:$AQ$31,2)</f>
        <v>#N/A</v>
      </c>
      <c r="G256" s="37" t="e">
        <f>VLOOKUP(G255,$AU$8:$AV$31,2)</f>
        <v>#N/A</v>
      </c>
      <c r="H256" s="37" t="e">
        <f>VLOOKUP(H255,$AZ$8:$BA$31,2)</f>
        <v>#N/A</v>
      </c>
      <c r="I256" s="37" t="e">
        <f>VLOOKUP(I255,$BE$8:$BF$31,2)</f>
        <v>#N/A</v>
      </c>
      <c r="J256" s="37" t="e">
        <f>VLOOKUP(J255,$BJ$8:$BK$31,2)</f>
        <v>#N/A</v>
      </c>
      <c r="K256" s="37" t="e">
        <f>VLOOKUP(K255,$BO$8:$BP$31,2)</f>
        <v>#N/A</v>
      </c>
      <c r="L256" s="37" t="e">
        <f>VLOOKUP(L255,$BT$8:$BU$31,2)</f>
        <v>#N/A</v>
      </c>
      <c r="M256" s="37" t="e">
        <f>VLOOKUP(M255,$BY$8:$BZ$31,2)</f>
        <v>#N/A</v>
      </c>
      <c r="N256" s="37" t="e">
        <f>VLOOKUP(N255,$CD$8:$CE$31,2)</f>
        <v>#N/A</v>
      </c>
      <c r="O256" s="37" t="e">
        <f>VLOOKUP(O255,$CI$8:$CJ$31,2)</f>
        <v>#N/A</v>
      </c>
      <c r="P256" s="37" t="e">
        <f>VLOOKUP(P255,$CN$8:$CO$31,2)</f>
        <v>#N/A</v>
      </c>
      <c r="Q256" s="155">
        <f>SUMIF(E256:P256,"&lt;51")</f>
        <v>0</v>
      </c>
      <c r="R256" s="45"/>
      <c r="S256" s="5"/>
      <c r="T256" s="5"/>
      <c r="U256" s="5"/>
      <c r="V256" s="5"/>
      <c r="W256" s="37">
        <f>SUM(S256:V256)</f>
        <v>0</v>
      </c>
      <c r="X256" s="132">
        <f>Q256+W256</f>
        <v>0</v>
      </c>
      <c r="Y256" s="38">
        <f ca="1">RANK($X256,$X$16:$X$276,0)</f>
        <v>14</v>
      </c>
      <c r="Z256" s="133" t="str">
        <f>IF($X256&gt;$AC$23,"BLUE",(IF($X256&gt;$AD$23,"RED",(IF($X256&gt;0,"WHITE","")))))</f>
        <v/>
      </c>
      <c r="AA256" s="6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</row>
    <row r="257" spans="1:93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20"/>
      <c r="Q257" s="27"/>
      <c r="R257" s="45"/>
      <c r="S257" s="12"/>
      <c r="T257" s="12"/>
      <c r="U257" s="12"/>
      <c r="V257" s="79"/>
      <c r="W257" s="1"/>
      <c r="X257" s="29"/>
      <c r="Y257" s="38"/>
      <c r="Z257" s="98"/>
      <c r="AA257" s="6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</row>
    <row r="258" spans="1:93" x14ac:dyDescent="0.25">
      <c r="A258" s="103"/>
      <c r="B258" s="12"/>
      <c r="C258" s="12"/>
      <c r="D258" s="12"/>
      <c r="E258" s="37" t="e">
        <f>VLOOKUP(E257,AK$8:AL$31,2)</f>
        <v>#N/A</v>
      </c>
      <c r="F258" s="37" t="e">
        <f>VLOOKUP(F257,$AP$8:$AQ$31,2)</f>
        <v>#N/A</v>
      </c>
      <c r="G258" s="37" t="e">
        <f>VLOOKUP(G257,$AU$8:$AV$31,2)</f>
        <v>#N/A</v>
      </c>
      <c r="H258" s="37" t="e">
        <f>VLOOKUP(H257,$AZ$8:$BA$31,2)</f>
        <v>#N/A</v>
      </c>
      <c r="I258" s="37" t="e">
        <f>VLOOKUP(I257,$BE$8:$BF$31,2)</f>
        <v>#N/A</v>
      </c>
      <c r="J258" s="37" t="e">
        <f>VLOOKUP(J257,$BJ$8:$BK$31,2)</f>
        <v>#N/A</v>
      </c>
      <c r="K258" s="37" t="e">
        <f>VLOOKUP(K257,$BO$8:$BP$31,2)</f>
        <v>#N/A</v>
      </c>
      <c r="L258" s="37" t="e">
        <f>VLOOKUP(L257,$BT$8:$BU$31,2)</f>
        <v>#N/A</v>
      </c>
      <c r="M258" s="37" t="e">
        <f>VLOOKUP(M257,$BY$8:$BZ$31,2)</f>
        <v>#N/A</v>
      </c>
      <c r="N258" s="37" t="e">
        <f>VLOOKUP(N257,$CD$8:$CE$31,2)</f>
        <v>#N/A</v>
      </c>
      <c r="O258" s="37" t="e">
        <f>VLOOKUP(O257,$CI$8:$CJ$31,2)</f>
        <v>#N/A</v>
      </c>
      <c r="P258" s="37" t="e">
        <f>VLOOKUP(P257,$CN$8:$CO$31,2)</f>
        <v>#N/A</v>
      </c>
      <c r="Q258" s="155">
        <f>SUMIF(E258:P258,"&lt;51")</f>
        <v>0</v>
      </c>
      <c r="R258" s="45"/>
      <c r="S258" s="5"/>
      <c r="T258" s="5"/>
      <c r="U258" s="5"/>
      <c r="V258" s="5"/>
      <c r="W258" s="37">
        <f>SUM(S258:V258)</f>
        <v>0</v>
      </c>
      <c r="X258" s="132">
        <f>Q258+W258</f>
        <v>0</v>
      </c>
      <c r="Y258" s="38">
        <f ca="1">RANK($X258,$X$16:$X$276,0)</f>
        <v>14</v>
      </c>
      <c r="Z258" s="133" t="str">
        <f>IF($X258&gt;$AC$23,"BLUE",(IF($X258&gt;$AD$23,"RED",(IF($X258&gt;0,"WHITE","")))))</f>
        <v/>
      </c>
      <c r="AA258" s="6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</row>
    <row r="259" spans="1:93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20"/>
      <c r="Q259" s="27"/>
      <c r="R259" s="45"/>
      <c r="S259" s="12"/>
      <c r="T259" s="12"/>
      <c r="U259" s="12"/>
      <c r="V259" s="79"/>
      <c r="W259" s="1"/>
      <c r="X259" s="29"/>
      <c r="Y259" s="38"/>
      <c r="Z259" s="98"/>
      <c r="AA259" s="6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</row>
    <row r="260" spans="1:93" x14ac:dyDescent="0.25">
      <c r="A260" s="106"/>
      <c r="B260" s="19"/>
      <c r="C260" s="19"/>
      <c r="D260" s="19"/>
      <c r="E260" s="37" t="e">
        <f>VLOOKUP(E259,AK$8:AL$31,2)</f>
        <v>#N/A</v>
      </c>
      <c r="F260" s="37" t="e">
        <f>VLOOKUP(F259,$AP$8:$AQ$31,2)</f>
        <v>#N/A</v>
      </c>
      <c r="G260" s="37" t="e">
        <f>VLOOKUP(G259,$AU$8:$AV$31,2)</f>
        <v>#N/A</v>
      </c>
      <c r="H260" s="37" t="e">
        <f>VLOOKUP(H259,$AZ$8:$BA$31,2)</f>
        <v>#N/A</v>
      </c>
      <c r="I260" s="37" t="e">
        <f>VLOOKUP(I259,$BE$8:$BF$31,2)</f>
        <v>#N/A</v>
      </c>
      <c r="J260" s="37" t="e">
        <f>VLOOKUP(J259,$BJ$8:$BK$31,2)</f>
        <v>#N/A</v>
      </c>
      <c r="K260" s="37" t="e">
        <f>VLOOKUP(K259,$BO$8:$BP$31,2)</f>
        <v>#N/A</v>
      </c>
      <c r="L260" s="37" t="e">
        <f>VLOOKUP(L259,$BT$8:$BU$31,2)</f>
        <v>#N/A</v>
      </c>
      <c r="M260" s="37" t="e">
        <f>VLOOKUP(M259,$BY$8:$BZ$31,2)</f>
        <v>#N/A</v>
      </c>
      <c r="N260" s="37" t="e">
        <f>VLOOKUP(N259,$CD$8:$CE$31,2)</f>
        <v>#N/A</v>
      </c>
      <c r="O260" s="37" t="e">
        <f>VLOOKUP(O259,$CI$8:$CJ$31,2)</f>
        <v>#N/A</v>
      </c>
      <c r="P260" s="37" t="e">
        <f>VLOOKUP(P259,$CN$8:$CO$31,2)</f>
        <v>#N/A</v>
      </c>
      <c r="Q260" s="155">
        <f>SUMIF(E260:P260,"&lt;51")</f>
        <v>0</v>
      </c>
      <c r="R260" s="45"/>
      <c r="S260" s="5"/>
      <c r="T260" s="5"/>
      <c r="U260" s="5"/>
      <c r="V260" s="5"/>
      <c r="W260" s="37">
        <f>SUM(S260:V260)</f>
        <v>0</v>
      </c>
      <c r="X260" s="132">
        <f>Q260+W260</f>
        <v>0</v>
      </c>
      <c r="Y260" s="38">
        <f ca="1">RANK($X260,$X$16:$X$276,0)</f>
        <v>14</v>
      </c>
      <c r="Z260" s="133" t="str">
        <f>IF($X260&gt;$AC$23,"BLUE",(IF($X260&gt;$AD$23,"RED",(IF($X260&gt;0,"WHITE","")))))</f>
        <v/>
      </c>
      <c r="AA260" s="6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</row>
    <row r="261" spans="1:93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20"/>
      <c r="Q261" s="27"/>
      <c r="R261" s="45"/>
      <c r="S261" s="12"/>
      <c r="T261" s="12"/>
      <c r="U261" s="12"/>
      <c r="V261" s="79"/>
      <c r="W261" s="1"/>
      <c r="X261" s="29"/>
      <c r="Y261" s="38"/>
      <c r="Z261" s="98"/>
      <c r="AA261" s="6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</row>
    <row r="262" spans="1:93" x14ac:dyDescent="0.25">
      <c r="A262" s="103"/>
      <c r="B262" s="16"/>
      <c r="C262" s="16"/>
      <c r="D262" s="16"/>
      <c r="E262" s="37" t="e">
        <f>VLOOKUP(E261,AK$8:AL$31,2)</f>
        <v>#N/A</v>
      </c>
      <c r="F262" s="37" t="e">
        <f>VLOOKUP(F261,$AP$8:$AQ$31,2)</f>
        <v>#N/A</v>
      </c>
      <c r="G262" s="37" t="e">
        <f>VLOOKUP(G261,$AU$8:$AV$31,2)</f>
        <v>#N/A</v>
      </c>
      <c r="H262" s="37" t="e">
        <f>VLOOKUP(H261,$AZ$8:$BA$31,2)</f>
        <v>#N/A</v>
      </c>
      <c r="I262" s="37" t="e">
        <f>VLOOKUP(I261,$BE$8:$BF$31,2)</f>
        <v>#N/A</v>
      </c>
      <c r="J262" s="37" t="e">
        <f>VLOOKUP(J261,$BJ$8:$BK$31,2)</f>
        <v>#N/A</v>
      </c>
      <c r="K262" s="37" t="e">
        <f>VLOOKUP(K261,$BO$8:$BP$31,2)</f>
        <v>#N/A</v>
      </c>
      <c r="L262" s="37" t="e">
        <f>VLOOKUP(L261,$BT$8:$BU$31,2)</f>
        <v>#N/A</v>
      </c>
      <c r="M262" s="37" t="e">
        <f>VLOOKUP(M261,$BY$8:$BZ$31,2)</f>
        <v>#N/A</v>
      </c>
      <c r="N262" s="37" t="e">
        <f>VLOOKUP(N261,$CD$8:$CE$31,2)</f>
        <v>#N/A</v>
      </c>
      <c r="O262" s="37" t="e">
        <f>VLOOKUP(O261,$CI$8:$CJ$31,2)</f>
        <v>#N/A</v>
      </c>
      <c r="P262" s="37" t="e">
        <f>VLOOKUP(P261,$CN$8:$CO$31,2)</f>
        <v>#N/A</v>
      </c>
      <c r="Q262" s="155">
        <f>SUMIF(E262:P262,"&lt;51")</f>
        <v>0</v>
      </c>
      <c r="R262" s="45"/>
      <c r="S262" s="5"/>
      <c r="T262" s="5"/>
      <c r="U262" s="5"/>
      <c r="V262" s="5"/>
      <c r="W262" s="37">
        <f>SUM(S262:V262)</f>
        <v>0</v>
      </c>
      <c r="X262" s="132">
        <f>Q262+W262</f>
        <v>0</v>
      </c>
      <c r="Y262" s="38">
        <f ca="1">RANK($X262,$X$16:$X$276,0)</f>
        <v>14</v>
      </c>
      <c r="Z262" s="133" t="str">
        <f>IF($X262&gt;$AC$23,"BLUE",(IF($X262&gt;$AD$23,"RED",(IF($X262&gt;0,"WHITE","")))))</f>
        <v/>
      </c>
      <c r="AA262" s="6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</row>
    <row r="263" spans="1:93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20"/>
      <c r="Q263" s="27"/>
      <c r="R263" s="45"/>
      <c r="S263" s="12"/>
      <c r="T263" s="12"/>
      <c r="U263" s="12"/>
      <c r="V263" s="79"/>
      <c r="W263" s="1"/>
      <c r="X263" s="29"/>
      <c r="Y263" s="38"/>
      <c r="Z263" s="98"/>
      <c r="AA263" s="6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</row>
    <row r="264" spans="1:93" x14ac:dyDescent="0.25">
      <c r="A264" s="103"/>
      <c r="B264" s="16"/>
      <c r="C264" s="16"/>
      <c r="D264" s="16"/>
      <c r="E264" s="37" t="e">
        <f>VLOOKUP(E263,AK$8:AL$31,2)</f>
        <v>#N/A</v>
      </c>
      <c r="F264" s="37" t="e">
        <f>VLOOKUP(F263,$AP$8:$AQ$31,2)</f>
        <v>#N/A</v>
      </c>
      <c r="G264" s="37" t="e">
        <f>VLOOKUP(G263,$AU$8:$AV$31,2)</f>
        <v>#N/A</v>
      </c>
      <c r="H264" s="37" t="e">
        <f>VLOOKUP(H263,$AZ$8:$BA$31,2)</f>
        <v>#N/A</v>
      </c>
      <c r="I264" s="37" t="e">
        <f>VLOOKUP(I263,$BE$8:$BF$31,2)</f>
        <v>#N/A</v>
      </c>
      <c r="J264" s="37" t="e">
        <f>VLOOKUP(J263,$BJ$8:$BK$31,2)</f>
        <v>#N/A</v>
      </c>
      <c r="K264" s="37" t="e">
        <f>VLOOKUP(K263,$BO$8:$BP$31,2)</f>
        <v>#N/A</v>
      </c>
      <c r="L264" s="37" t="e">
        <f>VLOOKUP(L263,$BT$8:$BU$31,2)</f>
        <v>#N/A</v>
      </c>
      <c r="M264" s="37" t="e">
        <f>VLOOKUP(M263,$BY$8:$BZ$31,2)</f>
        <v>#N/A</v>
      </c>
      <c r="N264" s="37" t="e">
        <f>VLOOKUP(N263,$CD$8:$CE$31,2)</f>
        <v>#N/A</v>
      </c>
      <c r="O264" s="37" t="e">
        <f>VLOOKUP(O263,$CI$8:$CJ$31,2)</f>
        <v>#N/A</v>
      </c>
      <c r="P264" s="37" t="e">
        <f>VLOOKUP(P263,$CN$8:$CO$31,2)</f>
        <v>#N/A</v>
      </c>
      <c r="Q264" s="155">
        <f>SUMIF(E264:P264,"&lt;51")</f>
        <v>0</v>
      </c>
      <c r="R264" s="45"/>
      <c r="S264" s="5"/>
      <c r="T264" s="5"/>
      <c r="U264" s="5"/>
      <c r="V264" s="5"/>
      <c r="W264" s="37">
        <f>SUM(S264:V264)</f>
        <v>0</v>
      </c>
      <c r="X264" s="132">
        <f>Q264+W264</f>
        <v>0</v>
      </c>
      <c r="Y264" s="38">
        <f ca="1">RANK($X264,$X$16:$X$276,0)</f>
        <v>14</v>
      </c>
      <c r="Z264" s="133" t="str">
        <f>IF($X264&gt;$AC$23,"BLUE",(IF($X264&gt;$AD$23,"RED",(IF($X264&gt;0,"WHITE","")))))</f>
        <v/>
      </c>
      <c r="AA264" s="6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</row>
    <row r="265" spans="1:93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20"/>
      <c r="Q265" s="27"/>
      <c r="R265" s="45"/>
      <c r="S265" s="12"/>
      <c r="T265" s="12"/>
      <c r="U265" s="12"/>
      <c r="V265" s="79"/>
      <c r="W265" s="1"/>
      <c r="X265" s="29"/>
      <c r="Y265" s="38"/>
      <c r="Z265" s="98"/>
      <c r="AA265" s="6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</row>
    <row r="266" spans="1:93" x14ac:dyDescent="0.25">
      <c r="A266" s="103"/>
      <c r="B266" s="16"/>
      <c r="C266" s="16"/>
      <c r="D266" s="16"/>
      <c r="E266" s="37" t="e">
        <f>VLOOKUP(E265,AK$8:AL$31,2)</f>
        <v>#N/A</v>
      </c>
      <c r="F266" s="37" t="e">
        <f>VLOOKUP(F265,$AP$8:$AQ$31,2)</f>
        <v>#N/A</v>
      </c>
      <c r="G266" s="37" t="e">
        <f>VLOOKUP(G265,$AU$8:$AV$31,2)</f>
        <v>#N/A</v>
      </c>
      <c r="H266" s="37" t="e">
        <f>VLOOKUP(H265,$AZ$8:$BA$31,2)</f>
        <v>#N/A</v>
      </c>
      <c r="I266" s="37" t="e">
        <f>VLOOKUP(I265,$BE$8:$BF$31,2)</f>
        <v>#N/A</v>
      </c>
      <c r="J266" s="37" t="e">
        <f>VLOOKUP(J265,$BJ$8:$BK$31,2)</f>
        <v>#N/A</v>
      </c>
      <c r="K266" s="37" t="e">
        <f>VLOOKUP(K265,$BO$8:$BP$31,2)</f>
        <v>#N/A</v>
      </c>
      <c r="L266" s="37" t="e">
        <f>VLOOKUP(L265,$BT$8:$BU$31,2)</f>
        <v>#N/A</v>
      </c>
      <c r="M266" s="37" t="e">
        <f>VLOOKUP(M265,$BY$8:$BZ$31,2)</f>
        <v>#N/A</v>
      </c>
      <c r="N266" s="37" t="e">
        <f>VLOOKUP(N265,$CD$8:$CE$31,2)</f>
        <v>#N/A</v>
      </c>
      <c r="O266" s="37" t="e">
        <f>VLOOKUP(O265,$CI$8:$CJ$31,2)</f>
        <v>#N/A</v>
      </c>
      <c r="P266" s="37" t="e">
        <f>VLOOKUP(P265,$CN$8:$CO$31,2)</f>
        <v>#N/A</v>
      </c>
      <c r="Q266" s="155">
        <f>SUMIF(E266:P266,"&lt;51")</f>
        <v>0</v>
      </c>
      <c r="R266" s="45"/>
      <c r="S266" s="5"/>
      <c r="T266" s="5"/>
      <c r="U266" s="5"/>
      <c r="V266" s="5"/>
      <c r="W266" s="37">
        <f>SUM(S266:V266)</f>
        <v>0</v>
      </c>
      <c r="X266" s="132">
        <f>Q266+W266</f>
        <v>0</v>
      </c>
      <c r="Y266" s="38">
        <f ca="1">RANK($X266,$X$16:$X$276,0)</f>
        <v>14</v>
      </c>
      <c r="Z266" s="133" t="str">
        <f>IF($X266&gt;$AC$23,"BLUE",(IF($X266&gt;$AD$23,"RED",(IF($X266&gt;0,"WHITE","")))))</f>
        <v/>
      </c>
      <c r="AA266" s="6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</row>
    <row r="267" spans="1:93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20"/>
      <c r="Q267" s="27"/>
      <c r="R267" s="45"/>
      <c r="S267" s="12"/>
      <c r="T267" s="12"/>
      <c r="U267" s="12"/>
      <c r="V267" s="79"/>
      <c r="W267" s="1"/>
      <c r="X267" s="29"/>
      <c r="Y267" s="38"/>
      <c r="Z267" s="98"/>
      <c r="AA267" s="6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</row>
    <row r="268" spans="1:93" x14ac:dyDescent="0.25">
      <c r="A268" s="103"/>
      <c r="B268" s="16"/>
      <c r="C268" s="16"/>
      <c r="D268" s="16"/>
      <c r="E268" s="37" t="e">
        <f>VLOOKUP(E267,AK$8:AL$31,2)</f>
        <v>#N/A</v>
      </c>
      <c r="F268" s="37" t="e">
        <f>VLOOKUP(F267,$AP$8:$AQ$31,2)</f>
        <v>#N/A</v>
      </c>
      <c r="G268" s="37" t="e">
        <f>VLOOKUP(G267,$AU$8:$AV$31,2)</f>
        <v>#N/A</v>
      </c>
      <c r="H268" s="37" t="e">
        <f>VLOOKUP(H267,$AZ$8:$BA$31,2)</f>
        <v>#N/A</v>
      </c>
      <c r="I268" s="37" t="e">
        <f>VLOOKUP(I267,$BE$8:$BF$31,2)</f>
        <v>#N/A</v>
      </c>
      <c r="J268" s="37" t="e">
        <f>VLOOKUP(J267,$BJ$8:$BK$31,2)</f>
        <v>#N/A</v>
      </c>
      <c r="K268" s="37" t="e">
        <f>VLOOKUP(K267,$BO$8:$BP$31,2)</f>
        <v>#N/A</v>
      </c>
      <c r="L268" s="37" t="e">
        <f>VLOOKUP(L267,$BT$8:$BU$31,2)</f>
        <v>#N/A</v>
      </c>
      <c r="M268" s="37" t="e">
        <f>VLOOKUP(M267,$BY$8:$BZ$31,2)</f>
        <v>#N/A</v>
      </c>
      <c r="N268" s="37" t="e">
        <f>VLOOKUP(N267,$CD$8:$CE$31,2)</f>
        <v>#N/A</v>
      </c>
      <c r="O268" s="37" t="e">
        <f>VLOOKUP(O267,$CI$8:$CJ$31,2)</f>
        <v>#N/A</v>
      </c>
      <c r="P268" s="37" t="e">
        <f>VLOOKUP(P267,$CN$8:$CO$31,2)</f>
        <v>#N/A</v>
      </c>
      <c r="Q268" s="155">
        <f>SUMIF(E268:P268,"&lt;51")</f>
        <v>0</v>
      </c>
      <c r="R268" s="45"/>
      <c r="S268" s="5"/>
      <c r="T268" s="5"/>
      <c r="U268" s="5"/>
      <c r="V268" s="5"/>
      <c r="W268" s="37">
        <f>SUM(S268:V268)</f>
        <v>0</v>
      </c>
      <c r="X268" s="132">
        <f>Q268+W268</f>
        <v>0</v>
      </c>
      <c r="Y268" s="38">
        <f ca="1">RANK($X268,$X$16:$X$276,0)</f>
        <v>14</v>
      </c>
      <c r="Z268" s="133" t="str">
        <f>IF($X268&gt;$AC$23,"BLUE",(IF($X268&gt;$AD$23,"RED",(IF($X268&gt;0,"WHITE","")))))</f>
        <v/>
      </c>
      <c r="AA268" s="6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</row>
    <row r="269" spans="1:93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20"/>
      <c r="Q269" s="27"/>
      <c r="R269" s="45"/>
      <c r="S269" s="12"/>
      <c r="T269" s="12"/>
      <c r="U269" s="12"/>
      <c r="V269" s="79"/>
      <c r="W269" s="1"/>
      <c r="X269" s="29"/>
      <c r="Y269" s="38"/>
      <c r="Z269" s="98"/>
      <c r="AA269" s="6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</row>
    <row r="270" spans="1:93" x14ac:dyDescent="0.25">
      <c r="A270" s="103"/>
      <c r="B270" s="16"/>
      <c r="C270" s="16"/>
      <c r="D270" s="16"/>
      <c r="E270" s="37" t="e">
        <f>VLOOKUP(E269,AK$8:AL$31,2)</f>
        <v>#N/A</v>
      </c>
      <c r="F270" s="37" t="e">
        <f>VLOOKUP(F269,$AP$8:$AQ$31,2)</f>
        <v>#N/A</v>
      </c>
      <c r="G270" s="37" t="e">
        <f>VLOOKUP(G269,$AU$8:$AV$31,2)</f>
        <v>#N/A</v>
      </c>
      <c r="H270" s="37" t="e">
        <f>VLOOKUP(H269,$AZ$8:$BA$31,2)</f>
        <v>#N/A</v>
      </c>
      <c r="I270" s="37" t="e">
        <f>VLOOKUP(I269,$BE$8:$BF$31,2)</f>
        <v>#N/A</v>
      </c>
      <c r="J270" s="37" t="e">
        <f>VLOOKUP(J269,$BJ$8:$BK$31,2)</f>
        <v>#N/A</v>
      </c>
      <c r="K270" s="37" t="e">
        <f>VLOOKUP(K269,$BO$8:$BP$31,2)</f>
        <v>#N/A</v>
      </c>
      <c r="L270" s="37" t="e">
        <f>VLOOKUP(L269,$BT$8:$BU$31,2)</f>
        <v>#N/A</v>
      </c>
      <c r="M270" s="37" t="e">
        <f>VLOOKUP(M269,$BY$8:$BZ$31,2)</f>
        <v>#N/A</v>
      </c>
      <c r="N270" s="37" t="e">
        <f>VLOOKUP(N269,$CD$8:$CE$31,2)</f>
        <v>#N/A</v>
      </c>
      <c r="O270" s="37" t="e">
        <f>VLOOKUP(O269,$CI$8:$CJ$31,2)</f>
        <v>#N/A</v>
      </c>
      <c r="P270" s="37" t="e">
        <f>VLOOKUP(P269,$CN$8:$CO$31,2)</f>
        <v>#N/A</v>
      </c>
      <c r="Q270" s="155">
        <f>SUMIF(E270:P270,"&lt;51")</f>
        <v>0</v>
      </c>
      <c r="R270" s="45"/>
      <c r="S270" s="5"/>
      <c r="T270" s="5"/>
      <c r="U270" s="5"/>
      <c r="V270" s="5"/>
      <c r="W270" s="37">
        <f>SUM(S270:V270)</f>
        <v>0</v>
      </c>
      <c r="X270" s="132">
        <f>Q270+W270</f>
        <v>0</v>
      </c>
      <c r="Y270" s="38">
        <f ca="1">RANK($X270,$X$16:$X$276,0)</f>
        <v>14</v>
      </c>
      <c r="Z270" s="133" t="str">
        <f>IF($X270&gt;$AC$23,"BLUE",(IF($X270&gt;$AD$23,"RED",(IF($X270&gt;0,"WHITE","")))))</f>
        <v/>
      </c>
      <c r="AA270" s="6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</row>
    <row r="271" spans="1:93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20"/>
      <c r="Q271" s="27"/>
      <c r="R271" s="45"/>
      <c r="S271" s="12"/>
      <c r="T271" s="12"/>
      <c r="U271" s="12"/>
      <c r="V271" s="79"/>
      <c r="W271" s="1"/>
      <c r="X271" s="29"/>
      <c r="Y271" s="38"/>
      <c r="Z271" s="98"/>
      <c r="AA271" s="6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</row>
    <row r="272" spans="1:93" x14ac:dyDescent="0.25">
      <c r="A272" s="103"/>
      <c r="B272" s="16"/>
      <c r="C272" s="16"/>
      <c r="D272" s="16"/>
      <c r="E272" s="37" t="e">
        <f>VLOOKUP(E271,AK$8:AL$31,2)</f>
        <v>#N/A</v>
      </c>
      <c r="F272" s="37" t="e">
        <f>VLOOKUP(F271,$AP$8:$AQ$31,2)</f>
        <v>#N/A</v>
      </c>
      <c r="G272" s="37" t="e">
        <f>VLOOKUP(G271,$AU$8:$AV$31,2)</f>
        <v>#N/A</v>
      </c>
      <c r="H272" s="37" t="e">
        <f>VLOOKUP(H271,$AZ$8:$BA$31,2)</f>
        <v>#N/A</v>
      </c>
      <c r="I272" s="37" t="e">
        <f>VLOOKUP(I271,$BE$8:$BF$31,2)</f>
        <v>#N/A</v>
      </c>
      <c r="J272" s="37" t="e">
        <f>VLOOKUP(J271,$BJ$8:$BK$31,2)</f>
        <v>#N/A</v>
      </c>
      <c r="K272" s="37" t="e">
        <f>VLOOKUP(K271,$BO$8:$BP$31,2)</f>
        <v>#N/A</v>
      </c>
      <c r="L272" s="37" t="e">
        <f>VLOOKUP(L271,$BT$8:$BU$31,2)</f>
        <v>#N/A</v>
      </c>
      <c r="M272" s="37" t="e">
        <f>VLOOKUP(M271,$BY$8:$BZ$31,2)</f>
        <v>#N/A</v>
      </c>
      <c r="N272" s="37" t="e">
        <f>VLOOKUP(N271,$CD$8:$CE$31,2)</f>
        <v>#N/A</v>
      </c>
      <c r="O272" s="37" t="e">
        <f>VLOOKUP(O271,$CI$8:$CJ$31,2)</f>
        <v>#N/A</v>
      </c>
      <c r="P272" s="37" t="e">
        <f>VLOOKUP(P271,$CN$8:$CO$31,2)</f>
        <v>#N/A</v>
      </c>
      <c r="Q272" s="155">
        <f>SUMIF(E272:P272,"&lt;51")</f>
        <v>0</v>
      </c>
      <c r="R272" s="45"/>
      <c r="S272" s="5"/>
      <c r="T272" s="5"/>
      <c r="U272" s="5"/>
      <c r="V272" s="5"/>
      <c r="W272" s="37">
        <f>SUM(S272:V272)</f>
        <v>0</v>
      </c>
      <c r="X272" s="132">
        <f>Q272+W272</f>
        <v>0</v>
      </c>
      <c r="Y272" s="38">
        <f ca="1">RANK($X272,$X$16:$X$276,0)</f>
        <v>14</v>
      </c>
      <c r="Z272" s="133" t="str">
        <f>IF($X272&gt;$AC$23,"BLUE",(IF($X272&gt;$AD$23,"RED",(IF($X272&gt;0,"WHITE","")))))</f>
        <v/>
      </c>
      <c r="AA272" s="6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</row>
    <row r="273" spans="1:93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20"/>
      <c r="Q273" s="27"/>
      <c r="R273" s="45"/>
      <c r="S273" s="12"/>
      <c r="T273" s="12"/>
      <c r="U273" s="12"/>
      <c r="V273" s="79"/>
      <c r="W273" s="1"/>
      <c r="X273" s="29"/>
      <c r="Y273" s="38"/>
      <c r="Z273" s="98"/>
      <c r="AA273" s="6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</row>
    <row r="274" spans="1:93" x14ac:dyDescent="0.25">
      <c r="A274" s="103"/>
      <c r="B274" s="16"/>
      <c r="C274" s="16"/>
      <c r="D274" s="16"/>
      <c r="E274" s="37" t="e">
        <f>VLOOKUP(E273,AK$8:AL$31,2)</f>
        <v>#N/A</v>
      </c>
      <c r="F274" s="37" t="e">
        <f>VLOOKUP(F273,$AP$8:$AQ$31,2)</f>
        <v>#N/A</v>
      </c>
      <c r="G274" s="37" t="e">
        <f>VLOOKUP(G273,$AU$8:$AV$31,2)</f>
        <v>#N/A</v>
      </c>
      <c r="H274" s="37" t="e">
        <f>VLOOKUP(H273,$AZ$8:$BA$31,2)</f>
        <v>#N/A</v>
      </c>
      <c r="I274" s="37" t="e">
        <f>VLOOKUP(I273,$BE$8:$BF$31,2)</f>
        <v>#N/A</v>
      </c>
      <c r="J274" s="37" t="e">
        <f>VLOOKUP(J273,$BJ$8:$BK$31,2)</f>
        <v>#N/A</v>
      </c>
      <c r="K274" s="37" t="e">
        <f>VLOOKUP(K273,$BO$8:$BP$31,2)</f>
        <v>#N/A</v>
      </c>
      <c r="L274" s="37" t="e">
        <f>VLOOKUP(L273,$BT$8:$BU$31,2)</f>
        <v>#N/A</v>
      </c>
      <c r="M274" s="37" t="e">
        <f>VLOOKUP(M273,$BY$8:$BZ$31,2)</f>
        <v>#N/A</v>
      </c>
      <c r="N274" s="37" t="e">
        <f>VLOOKUP(N273,$BY$8:$BZ$31,2)</f>
        <v>#N/A</v>
      </c>
      <c r="O274" s="37" t="e">
        <f>VLOOKUP(O273,$CI$8:$CJ$31,2)</f>
        <v>#N/A</v>
      </c>
      <c r="P274" s="37" t="e">
        <f>VLOOKUP(P273,$CN$8:$CO$31,2)</f>
        <v>#N/A</v>
      </c>
      <c r="Q274" s="155">
        <f>SUMIF(E274:P274,"&lt;51")</f>
        <v>0</v>
      </c>
      <c r="R274" s="45"/>
      <c r="S274" s="5"/>
      <c r="T274" s="5"/>
      <c r="U274" s="5"/>
      <c r="V274" s="5"/>
      <c r="W274" s="37">
        <f>SUM(S274:V274)</f>
        <v>0</v>
      </c>
      <c r="X274" s="132">
        <f>Q274+W274</f>
        <v>0</v>
      </c>
      <c r="Y274" s="38">
        <f ca="1">RANK($X274,$X$16:$X$276,0)</f>
        <v>14</v>
      </c>
      <c r="Z274" s="133" t="str">
        <f>IF($X274&gt;$AC$23,"BLUE",(IF($X274&gt;$AD$23,"RED",(IF($X274&gt;0,"WHITE","")))))</f>
        <v/>
      </c>
      <c r="AA274" s="6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</row>
    <row r="275" spans="1:93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20"/>
      <c r="Q275" s="27"/>
      <c r="R275" s="45"/>
      <c r="S275" s="12"/>
      <c r="T275" s="12"/>
      <c r="U275" s="12"/>
      <c r="V275" s="79"/>
      <c r="W275" s="1"/>
      <c r="X275" s="29"/>
      <c r="Y275" s="38"/>
      <c r="Z275" s="98"/>
      <c r="AA275" s="6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</row>
    <row r="276" spans="1:93" ht="13.8" thickBot="1" x14ac:dyDescent="0.3">
      <c r="A276" s="101"/>
      <c r="B276" s="17"/>
      <c r="C276" s="17"/>
      <c r="D276" s="17"/>
      <c r="E276" s="42" t="e">
        <f>VLOOKUP(E259,AK$8:AL$31,2)</f>
        <v>#N/A</v>
      </c>
      <c r="F276" s="42" t="e">
        <f>VLOOKUP(F275,$AP$8:$AQ$31,2)</f>
        <v>#N/A</v>
      </c>
      <c r="G276" s="42" t="e">
        <f>VLOOKUP(G275,$AU$8:$AV$31,2)</f>
        <v>#N/A</v>
      </c>
      <c r="H276" s="42" t="e">
        <f>VLOOKUP(H275,$AZ$8:$BA$31,2)</f>
        <v>#N/A</v>
      </c>
      <c r="I276" s="42" t="e">
        <f>VLOOKUP(I275,$BE$8:$BF$31,2)</f>
        <v>#N/A</v>
      </c>
      <c r="J276" s="42" t="e">
        <f>VLOOKUP(J275,$BJ$8:$BK$31,2)</f>
        <v>#N/A</v>
      </c>
      <c r="K276" s="42" t="e">
        <f>VLOOKUP(K275,$BO$8:$BP$31,2)</f>
        <v>#N/A</v>
      </c>
      <c r="L276" s="42" t="e">
        <f>VLOOKUP(L275,$BT$8:$BU$31,2)</f>
        <v>#N/A</v>
      </c>
      <c r="M276" s="42" t="e">
        <f>VLOOKUP(M275,$BY$8:$BZ$31,2)</f>
        <v>#N/A</v>
      </c>
      <c r="N276" s="42" t="e">
        <f>VLOOKUP(N275,$BY$8:$BZ$31,2)</f>
        <v>#N/A</v>
      </c>
      <c r="O276" s="42" t="e">
        <f>VLOOKUP(O275,$CI$8:$CJ$31,2)</f>
        <v>#N/A</v>
      </c>
      <c r="P276" s="42" t="e">
        <f>VLOOKUP(P275,$CN$8:$CO$31,2)</f>
        <v>#N/A</v>
      </c>
      <c r="Q276" s="94">
        <f>SUMIF(E276:P276,"&lt;51")</f>
        <v>0</v>
      </c>
      <c r="R276" s="76"/>
      <c r="S276" s="8"/>
      <c r="T276" s="8"/>
      <c r="U276" s="8"/>
      <c r="V276" s="8"/>
      <c r="W276" s="43">
        <f>SUM(S276:V276)</f>
        <v>0</v>
      </c>
      <c r="X276" s="95">
        <f>Q276+W276</f>
        <v>0</v>
      </c>
      <c r="Y276" s="40">
        <f ca="1">RANK($X276,$X$16:$X$276,0)</f>
        <v>14</v>
      </c>
      <c r="Z276" s="99" t="str">
        <f>IF($X276&gt;$AC$23,"BLUE",(IF($X276&gt;$AD$23,"RED",(IF($X276&gt;0,"WHITE","")))))</f>
        <v/>
      </c>
      <c r="AA276" s="86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</row>
    <row r="277" spans="1:93" x14ac:dyDescent="0.25">
      <c r="A277" s="107"/>
      <c r="B277" s="2"/>
      <c r="C277" s="47"/>
      <c r="D277" s="58"/>
      <c r="E277" s="161"/>
      <c r="F277" s="58"/>
      <c r="G277" s="161"/>
      <c r="H277" s="161"/>
      <c r="I277" s="58"/>
      <c r="J277" s="161"/>
      <c r="K277" s="58"/>
      <c r="L277" s="161"/>
      <c r="M277" s="58"/>
      <c r="N277" s="161"/>
      <c r="O277" s="58"/>
      <c r="P277" s="162"/>
      <c r="Q277" s="10"/>
      <c r="R277" s="87"/>
      <c r="S277" s="160"/>
      <c r="T277" s="158"/>
      <c r="U277" s="160"/>
      <c r="V277" s="159"/>
      <c r="W277" s="45"/>
      <c r="X277" s="45"/>
      <c r="Y277" s="80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</row>
    <row r="278" spans="1:93" x14ac:dyDescent="0.25">
      <c r="A278" s="107" t="s">
        <v>73</v>
      </c>
      <c r="B278" s="2"/>
      <c r="C278" s="88"/>
      <c r="D278" s="88"/>
      <c r="E278" s="132">
        <f ca="1">(SUMIF(E15:E276,"&lt;100"))/(COUNTIF(E15:E276,"&lt;100"))</f>
        <v>48.307692307692307</v>
      </c>
      <c r="F278" s="37">
        <f ca="1">(SUMIF(F15:F276,"&lt;100"))/(COUNTIF(F15:F276,"&lt;100"))</f>
        <v>47.384615384615387</v>
      </c>
      <c r="G278" s="132">
        <f t="shared" ref="G278:O278" ca="1" si="18">(SUMIF(G14:G276,"&lt;100"))/(COUNTIF(G14:G276,"&lt;100"))</f>
        <v>39.692307692307693</v>
      </c>
      <c r="H278" s="132">
        <f t="shared" ca="1" si="18"/>
        <v>46.615384615384613</v>
      </c>
      <c r="I278" s="37">
        <f t="shared" ca="1" si="18"/>
        <v>45.846153846153847</v>
      </c>
      <c r="J278" s="132">
        <f t="shared" ca="1" si="18"/>
        <v>42.384615384615387</v>
      </c>
      <c r="K278" s="37">
        <f t="shared" ca="1" si="18"/>
        <v>47.384615384615387</v>
      </c>
      <c r="L278" s="132">
        <f t="shared" ca="1" si="18"/>
        <v>42.92307692307692</v>
      </c>
      <c r="M278" s="37" t="e">
        <f t="shared" si="18"/>
        <v>#DIV/0!</v>
      </c>
      <c r="N278" s="132" t="e">
        <f t="shared" si="18"/>
        <v>#DIV/0!</v>
      </c>
      <c r="O278" s="37" t="e">
        <f t="shared" si="18"/>
        <v>#DIV/0!</v>
      </c>
      <c r="P278" s="132" t="e">
        <f>SUMIF(P14:P276,"&lt;100")/COUNTIF(P14:P276,"&lt;100")</f>
        <v>#DIV/0!</v>
      </c>
      <c r="Q278" s="1"/>
      <c r="R278" s="1"/>
      <c r="S278" s="132">
        <f>SUMIF(S14:S276,"&lt;100")/COUNTIF(S14:S276,"&lt;100")</f>
        <v>47.515384615384612</v>
      </c>
      <c r="T278" s="125" t="e">
        <f>SUMIF(T14:T276,"&lt;100")/COUNTIF(T14:T276,"&lt;100")</f>
        <v>#DIV/0!</v>
      </c>
      <c r="U278" s="132" t="e">
        <f>SUMIF(U14:U276,"&lt;100")/COUNTIF(U14:U276,"&lt;100")</f>
        <v>#DIV/0!</v>
      </c>
      <c r="V278" s="149" t="e">
        <f>SUMIF(V14:V276,"&lt;100")/COUNTIF(V14:V276,"&lt;100")</f>
        <v>#DIV/0!</v>
      </c>
      <c r="W278" s="1"/>
      <c r="X278" s="1"/>
      <c r="Y278" s="80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</row>
    <row r="279" spans="1:93" x14ac:dyDescent="0.25">
      <c r="A279" s="2"/>
      <c r="B279" s="2"/>
      <c r="C279" s="8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5"/>
      <c r="R279" s="45"/>
      <c r="S279" s="45"/>
      <c r="T279" s="45"/>
      <c r="U279" s="45"/>
      <c r="V279" s="45"/>
      <c r="W279" s="45"/>
      <c r="X279" s="45"/>
      <c r="Y279" s="80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</row>
    <row r="280" spans="1:93" x14ac:dyDescent="0.25">
      <c r="A280" s="2"/>
      <c r="B280" s="2"/>
      <c r="C280" s="8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5"/>
      <c r="R280" s="45"/>
      <c r="S280" s="45"/>
      <c r="T280" s="45"/>
      <c r="U280" s="45"/>
      <c r="V280" s="45"/>
      <c r="W280" s="45"/>
      <c r="X280" s="45"/>
      <c r="Y280" s="80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</row>
    <row r="281" spans="1:9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5"/>
      <c r="R281" s="45"/>
      <c r="S281" s="45"/>
      <c r="T281" s="45"/>
      <c r="U281" s="45"/>
      <c r="V281" s="45"/>
      <c r="W281" s="45"/>
      <c r="X281" s="45"/>
      <c r="Y281" s="80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</row>
    <row r="282" spans="1:9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5"/>
      <c r="R282" s="45"/>
      <c r="S282" s="45"/>
      <c r="T282" s="45"/>
      <c r="U282" s="45"/>
      <c r="V282" s="45"/>
      <c r="W282" s="45"/>
      <c r="X282" s="45"/>
      <c r="Y282" s="80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</row>
    <row r="283" spans="1:93" x14ac:dyDescent="0.2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80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</row>
  </sheetData>
  <mergeCells count="5">
    <mergeCell ref="S5:V5"/>
    <mergeCell ref="T4:U4"/>
    <mergeCell ref="C8:C9"/>
    <mergeCell ref="C6:D6"/>
    <mergeCell ref="C7:D7"/>
  </mergeCells>
  <phoneticPr fontId="0" type="noConversion"/>
  <printOptions horizontalCentered="1" verticalCentered="1"/>
  <pageMargins left="0.75" right="0.5" top="0.5" bottom="0.5" header="0.5" footer="0.5"/>
  <pageSetup scale="75" fitToHeight="0" orientation="landscape" r:id="rId1"/>
  <headerFooter alignWithMargins="0">
    <oddFooter>Page &amp;P of &amp;N</oddFooter>
  </headerFooter>
  <rowBreaks count="6" manualBreakCount="6">
    <brk id="47" max="26" man="1"/>
    <brk id="81" max="26" man="1"/>
    <brk id="115" max="26" man="1"/>
    <brk id="149" max="26" man="1"/>
    <brk id="183" max="26" man="1"/>
    <brk id="217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19" sqref="D19"/>
    </sheetView>
  </sheetViews>
  <sheetFormatPr defaultRowHeight="13.2" x14ac:dyDescent="0.25"/>
  <cols>
    <col min="1" max="1" width="15.5546875" customWidth="1"/>
    <col min="2" max="2" width="7.109375" customWidth="1"/>
    <col min="3" max="3" width="27.44140625" customWidth="1"/>
  </cols>
  <sheetData>
    <row r="1" spans="1:4" x14ac:dyDescent="0.25">
      <c r="A1" s="168" t="s">
        <v>120</v>
      </c>
    </row>
    <row r="2" spans="1:4" x14ac:dyDescent="0.25">
      <c r="A2" s="168" t="s">
        <v>98</v>
      </c>
    </row>
    <row r="3" spans="1:4" x14ac:dyDescent="0.25">
      <c r="A3" s="168">
        <v>2017</v>
      </c>
    </row>
    <row r="5" spans="1:4" x14ac:dyDescent="0.25">
      <c r="A5" s="167" t="s">
        <v>121</v>
      </c>
    </row>
    <row r="6" spans="1:4" x14ac:dyDescent="0.25">
      <c r="A6" t="s">
        <v>122</v>
      </c>
      <c r="B6" t="s">
        <v>127</v>
      </c>
      <c r="D6" t="s">
        <v>128</v>
      </c>
    </row>
    <row r="7" spans="1:4" x14ac:dyDescent="0.25">
      <c r="A7" t="s">
        <v>123</v>
      </c>
      <c r="B7" t="s">
        <v>129</v>
      </c>
      <c r="D7" t="s">
        <v>130</v>
      </c>
    </row>
    <row r="8" spans="1:4" x14ac:dyDescent="0.25">
      <c r="A8" t="s">
        <v>124</v>
      </c>
      <c r="B8" t="s">
        <v>131</v>
      </c>
      <c r="D8" t="s">
        <v>128</v>
      </c>
    </row>
    <row r="10" spans="1:4" x14ac:dyDescent="0.25">
      <c r="A10" t="s">
        <v>125</v>
      </c>
      <c r="B10" t="s">
        <v>127</v>
      </c>
      <c r="D10" t="s">
        <v>128</v>
      </c>
    </row>
    <row r="17" spans="1:4" x14ac:dyDescent="0.25">
      <c r="A17" s="167" t="s">
        <v>126</v>
      </c>
    </row>
    <row r="18" spans="1:4" x14ac:dyDescent="0.25">
      <c r="A18" t="s">
        <v>122</v>
      </c>
      <c r="B18" t="s">
        <v>128</v>
      </c>
      <c r="D18">
        <v>416.68</v>
      </c>
    </row>
    <row r="19" spans="1:4" x14ac:dyDescent="0.25">
      <c r="C19" t="s">
        <v>127</v>
      </c>
    </row>
    <row r="20" spans="1:4" x14ac:dyDescent="0.25">
      <c r="C20" t="s">
        <v>131</v>
      </c>
    </row>
    <row r="21" spans="1:4" x14ac:dyDescent="0.25">
      <c r="C21" t="s">
        <v>132</v>
      </c>
    </row>
    <row r="22" spans="1:4" x14ac:dyDescent="0.25">
      <c r="C22" t="s">
        <v>133</v>
      </c>
    </row>
    <row r="23" spans="1:4" x14ac:dyDescent="0.25">
      <c r="C23" t="s">
        <v>134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Todd</dc:creator>
  <cp:lastModifiedBy>Phebe Kelly</cp:lastModifiedBy>
  <cp:lastPrinted>2017-09-04T18:08:24Z</cp:lastPrinted>
  <dcterms:created xsi:type="dcterms:W3CDTF">1998-08-21T22:21:26Z</dcterms:created>
  <dcterms:modified xsi:type="dcterms:W3CDTF">2017-09-27T19:00:20Z</dcterms:modified>
</cp:coreProperties>
</file>